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DanielEt\Desktop\BOQs_BN\10-10.3_1048517_Villa\"/>
    </mc:Choice>
  </mc:AlternateContent>
  <xr:revisionPtr revIDLastSave="0" documentId="13_ncr:1_{C180081E-1256-4A47-AE5B-862E6707703A}" xr6:coauthVersionLast="47" xr6:coauthVersionMax="47" xr10:uidLastSave="{00000000-0000-0000-0000-000000000000}"/>
  <bookViews>
    <workbookView xWindow="-120" yWindow="-120" windowWidth="29040" windowHeight="15840" activeTab="1" xr2:uid="{E0B12B38-1879-407A-8F22-22E407F9DB9C}"/>
  </bookViews>
  <sheets>
    <sheet name="INCINERATOR WITH PIT" sheetId="2" r:id="rId1"/>
    <sheet name="ORGANIC PIT" sheetId="3" r:id="rId2"/>
    <sheet name="SHARP PIT  " sheetId="4" r:id="rId3"/>
    <sheet name="FENCE for MWZ" sheetId="5" r:id="rId4"/>
    <sheet name="Summary" sheetId="6" r:id="rId5"/>
  </sheets>
  <definedNames>
    <definedName name="_xlnm.Print_Area" localSheetId="3">'FENCE for MWZ'!$B$1:$G$17</definedName>
    <definedName name="_xlnm.Print_Area" localSheetId="0">'INCINERATOR WITH PIT'!$A$1:$G$37</definedName>
    <definedName name="_xlnm.Print_Area" localSheetId="1">'ORGANIC PIT'!$B$1:$G$29</definedName>
    <definedName name="_xlnm.Print_Area" localSheetId="2">'SHARP PIT  '!$B$1:$G$24</definedName>
    <definedName name="_xlnm.Print_Titles" localSheetId="0">'INCINERATOR WITH PIT'!$1:$1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 i="4" l="1"/>
  <c r="D10" i="2"/>
  <c r="D14" i="2"/>
  <c r="D16" i="2"/>
  <c r="D23" i="2"/>
  <c r="D26" i="2"/>
  <c r="D29" i="2"/>
  <c r="D32" i="2"/>
  <c r="D8" i="5" l="1"/>
  <c r="D6" i="3"/>
  <c r="D8" i="3"/>
  <c r="D16" i="3"/>
  <c r="D19" i="3"/>
  <c r="D22" i="3"/>
  <c r="G24" i="4" l="1"/>
</calcChain>
</file>

<file path=xl/sharedStrings.xml><?xml version="1.0" encoding="utf-8"?>
<sst xmlns="http://schemas.openxmlformats.org/spreadsheetml/2006/main" count="137" uniqueCount="79">
  <si>
    <t>LS</t>
  </si>
  <si>
    <t>ACCESSORIES</t>
  </si>
  <si>
    <t>SM</t>
  </si>
  <si>
    <t>PIT WALL LINING</t>
  </si>
  <si>
    <t>CM</t>
  </si>
  <si>
    <t>Mix and place Normal: class 20 vibrated  (1:2:4) in</t>
  </si>
  <si>
    <t>Insitu Concrete and Reinforcement</t>
  </si>
  <si>
    <t>REINFORCE CONCRETE WORK</t>
  </si>
  <si>
    <t>General site landscaping, clearance and making site environmentally acceptable and safe for users.</t>
  </si>
  <si>
    <t>Landscaping</t>
  </si>
  <si>
    <t>Return, fill-in and rum selected excavated material around annular space between pit wall lining and pit internal surfaces</t>
  </si>
  <si>
    <t>Excavations</t>
  </si>
  <si>
    <t>EXCAVATIONS, EARTHWORKS AND DEMOLITIONS</t>
  </si>
  <si>
    <t>KG</t>
  </si>
  <si>
    <t>Burning grill or grating</t>
  </si>
  <si>
    <t>STEEL WORKS</t>
  </si>
  <si>
    <t>AMOUNT (SDG)</t>
  </si>
  <si>
    <t>RATE
(SDG)</t>
  </si>
  <si>
    <t>UNIT</t>
  </si>
  <si>
    <t>QTY</t>
  </si>
  <si>
    <t>DESCRIPTION</t>
  </si>
  <si>
    <t>ITEM</t>
  </si>
  <si>
    <t>Bill of Quantities for incinerator With Pit</t>
  </si>
  <si>
    <t xml:space="preserve">Total COST  BILL NO. 3  Carried to Summary  </t>
  </si>
  <si>
    <t>Supply and install 4 inch Galcnnice  ventilation pipe for the organic pit.</t>
  </si>
  <si>
    <t xml:space="preserve">REINFORCE CONCRETE WORK  </t>
  </si>
  <si>
    <t xml:space="preserve">Excavations  </t>
  </si>
  <si>
    <t xml:space="preserve">EXCAVATIONS, EARTHWORKS AND DEMOLITIONS </t>
  </si>
  <si>
    <t>Bill of Quantities for Organic Pit حفرة المواد العضوية</t>
  </si>
  <si>
    <t>Bill of Quantities for Sharp Pit حفرة المخلفات الحادة</t>
  </si>
  <si>
    <t>TOTAL  COST BILL NO. 2 Carried to Summary المجموع</t>
  </si>
  <si>
    <t>No.</t>
  </si>
  <si>
    <t>SUPERSTRUCTURE FENCING</t>
  </si>
  <si>
    <t>NO</t>
  </si>
  <si>
    <t xml:space="preserve">EXCAVATIONS, EARTHWORKS AND DEMOLITIONS اعمال الحفر , الارضيات و الهدم </t>
  </si>
  <si>
    <t>Bill of Quantities for MWZ Fence</t>
  </si>
  <si>
    <t>S/N</t>
  </si>
  <si>
    <t>WORK Description</t>
  </si>
  <si>
    <t>Total Cost (SDG)</t>
  </si>
  <si>
    <t>Total Cost (USD)</t>
  </si>
  <si>
    <t>Total Cost for Medical Waste Zone</t>
  </si>
  <si>
    <t>Construction of INCINERATOR WITH PIT</t>
  </si>
  <si>
    <t>Construction of ORGANIC PIT</t>
  </si>
  <si>
    <t xml:space="preserve">Construction of SHARP PIT  </t>
  </si>
  <si>
    <t>Construction of Fencing for MWZ</t>
  </si>
  <si>
    <t>Pipe</t>
  </si>
  <si>
    <t>REINFORCE CONCRETE WORK اعمال الخرصانات</t>
  </si>
  <si>
    <t>Mix and place Normal: class 20 vibrated  (1:2:4) in pit wall lining with cricular beam 200mm thickness and 200 mm width, reinforcement with Ø12 mm. خلط و عمل خرسانة بمعدل مقاومة 20 و بنسب (1:2:4) بهزاز داخل الحفرة لبيم بسمك 200 ملم و عرض 200 ملم و تكون مسلح بسيخ 12 ملم</t>
  </si>
  <si>
    <t>Pit cover slab 150mm thickness with Supply nad fix bars high yield steel &amp; mild steel; cold worked B:S 4461  including bends, hooks, tying wire, spacer blocks and spacers in position (12mm  diameter Y- bars in pit  slab (0.62Kg/m)), reinforcement with Ø12 mm @ 150mm c/c.                                                                        خلط و عمل خرسانة بمعدل مقاومة 20 و بنسب (1:2:4) بهزاز لبلاطة الغطاء للحفرة و عمل تثبيب شبك حديد بحديد خفيف و حديد ثقيل شامل الثنيات و الخطافات و سلوك الربط  حسب مواصة الكود البريطاني بي إٍس 4461 مع رص حديد تسليح 12 ملم و تباعد 15 ملم و أن يكون الضغط 0.62 كجم/متر</t>
  </si>
  <si>
    <t>Supply and  fix through welding, fabrication and painting using red oxide paint 2 coats to external surface of burner, inclunding binding wire tying, all welding accessories and supplies.                                                                                               توريد و تركيب و تشكيل محرقة عن طريق اللحام مع عمل بوهية أوكسايد حمراء (2 وجه ) للسطح الخارجي للمحرقة شامل سلوك الربط و كل ملحقات اللحام</t>
  </si>
  <si>
    <t>Steel drum cut open at the bottom, D12 rebars welded to the bottom external surface to provide hooks, cutting top and fabricating access burning chamber openning/cover with handle, fabrication of 150mm, 2m height flume provided with steel cap and 80x60mm smoke vent; and provided with    locakable ash door 400x250mm.                                                   برميل حديد مفتوح من الاسفل ملحوم لاسفل السطح الخارجي (يفتح مع الغطاء) مفتوح من الاعلى مع غطاء بمقبض بمساحة نصف الفتحة ايضا بشمل لحام ماسورة تهوية 150 ملم بارتفاع 2 متر و مزودة بكاب شكل مخروط و فتحة تهوية للدخان 80* 60 ملم و ملحقة  بباب للرماد 400*250 ملم في الجانب الاسفل للبرميل</t>
  </si>
  <si>
    <t>Supply nad fix bars high yield steel &amp; mild steel; cold worked B:S 4461 including bends, hooks, tying wire, in position 10mm  diameter Y- bars in pit  slab (0.62Kg/m).              توريد و  تثبيب  شبك بحديد خفيف و حديد ثقيل شامل الثنيات و الخطافات و سلوك الربط  حسب مواصة الكود البريطاني بي إٍس 4461 مع رص حديد تسليح 12 ملم و تباعد  ملم و أن   يكون الضغط 0.62 كجم/متر في بلاطة الحفرة</t>
  </si>
  <si>
    <t>Excavate pit  commencing from ground level average depth 3m and cart away from site. ابتداء من سطح الارض حفر حفرة بعمق 3 متر ممع ازالة انقاض الحفر بعيدا من الموقع</t>
  </si>
  <si>
    <t>إرجاع تراب رميات للحفرة في الفراغ بين غلاف الخفرة (الخنزيرة و السطح الداخلي للحفرة)</t>
  </si>
  <si>
    <t xml:space="preserve">عمل نظافة عامة  و ازالة جميع الحشائش في المنطقة حول الموقع و جعلها منطقة امنة للمستفيدين  </t>
  </si>
  <si>
    <t xml:space="preserve">Supply materials and place plain concrete 10 cm thinkness in the bottom of the pit with ratio (1: 2: 4).                                               عمل خرسانة بيضاء بسمك 10 ملم في اسف الحفرة بخلطة (1:2:4) </t>
  </si>
  <si>
    <t xml:space="preserve">pit wall lining with cricular beam 200mm thickness and 200 mm width, reinforcement with Ø12 mm.                                        خلط و عمل خرسانة بمعدل مقاومة 20 و بنسب (1:2:4) بهزاز داخل الحفرة لبيم بسمك 200 ملم و عرض 200 ملم و تكون مسلح بسيخ 12 ملم                              </t>
  </si>
  <si>
    <t>Pit cover slab 150mm thickness with Supply nad fix bars high yield steel &amp; mild steel; cold worked B:S 4461  including bends, hooks, tying wire, spacer blocks and spacers in position (12mm  diameter Y- bars in pit latrine slab (0.62Kg/m)), reinforcement with Ø12 mm @ 150mm c/c.                                                                                                         خلط و عمل خرسانة بمعدل مقاومة 20 أم  و بنسب (1:2:4) بهزاز لبلاطة الغطاء للحفرة و عمل تثبيب شبك حديد بحديد خفيف و حديد ثقيل شامل الثنيات و الخطافات و سلوك الربط  حسب مواصة الكود البريطاني بي إٍس 4461 مع رص حديد تسليح 12 ملم و تباعد 15 ملم و أن يكون الضغط 0.62 كجم/متر</t>
  </si>
  <si>
    <t>Burnt clay brick walling in cement and sand mortar (1:3) with hoop iron 500 gauge at alternatives courses and the continuation of the wall to a height of 0.5 m after the hole                                                 عمل تغليف (خنزيرة للحفرة) بالطوب و الاسمنت و الرمل بنسبة (1:3) مع طارة حديد  (سلوك ) بدورات متغيرة و تستممر تى ارتفاع 0.5 متر فوق الحفرة (جوينتي)</t>
  </si>
  <si>
    <t>Supply, fix and install lockable steel pit cover 500x500mm, fabricated using steel plate 2mm thick, 12.5mm square hollow sections and 12.5mm equal angle sections. Frame to cover cast into slab with holding steel hooks adequately tied to slab reinforcement bars. Steel cover to be water tight and not allow any run-off into the pit.                                       توريد و تثبيت غطاء حديد    500*500 ملم مشكل بإستخدام صفيحة ستيل بسمك 2  ملم و  ماسورة مربعة 12.5 ملم ،الاطار يجب ان يغطي فتحة البلاطة باحكام عن طريق قفل و خطافات بطريقة تمنع دخول الماء للحفر</t>
  </si>
  <si>
    <t xml:space="preserve">EXCAVATIONS, EARTHWORKS AND DEMOLITIONSاعمال الحفريات و الهدم </t>
  </si>
  <si>
    <t>Excavations اعمال الحفريات</t>
  </si>
  <si>
    <t>Excavate pit  commencing from ground level average depth3m and cart away from site. حفر حفرة من سطح الارض بعمق 3متر و ازالة ناتج الحفر بعيدا عن الموقع ( الابعاد حسب الرسومات ال</t>
  </si>
  <si>
    <t>Return, fill-in and rum selected excavated material around annular space between pit wall lining and pit internal surfaces.عمل ردميات للمساحة بين الخنزيرة و حافة الحفرة مع المندلة</t>
  </si>
  <si>
    <t xml:space="preserve">General site landscaping, clearance and making site environmentally acceptable and safe for users. عمل تسويات للارضيات و نظافة الموقع و حسب توجيهات المهندس </t>
  </si>
  <si>
    <t>Burnt clay brick walling in cement and sand mortar (1:3) with hoop iron 500 gauge at alternatives courses and the continuation of the wall to a height of 0.5 m after the pit.                                                  عمل تغليف (خنزيرة للحفرة) بالطوب و الاسمنت و الرمل بنسبة (1:3) مع طارة حديد  (سلوك ) بدورات متغيرة و تستممر تى ارتفاع 0.5 متر فوق الحفرة (جوينتي)</t>
  </si>
  <si>
    <t xml:space="preserve">Supply, fix and install lockable steel pit cover 500x500mm, fabricated using steel plate 2mm thick, 12.5mm square hollow sections and 12.5mm equal angle sections. Frame to cover cast into slab with holding steel hooks adequately tied to slab reinforcement bars. Steel cover to be water tight and not allow any run-off into the pit.                                                                                   توريد و تثبيت غطاء حديد 500*500 ملم مشكل بإستخدام صفيحة ستيل بسمك 2  ملم و  ماسورة مربعة 12.5 ملم ،الاطار يجب ان يغطي فتحة البلاطة باحكام عن طريق قفل و خطافات بطريقة تمنع دخول الماء للحفرة  </t>
  </si>
  <si>
    <t>توريد و تركيب ماسورة تهوية قلفنايز 4 بوصة لحفرة الاوساخ</t>
  </si>
  <si>
    <t xml:space="preserve">Supply approved local/natural (Ban) wooden posts naturally resistent to termites and weather, height n.e. 2500mm, thickness not below 50mm, installed in holes, back filled with concrete 1:3 c/s mix, rammed and compacted, as per engineer's intructions.توريد و تركيب عيدان خشبية (قزاز) من نوع اخشاب البان , المقاوم للحشرات و الرطوبة , بارتفاع 2500 ملم و عرض لايقل عن 50 ملم , يتم تركيبها علي الحفر و تثبيتها بالاسمنت 1:3 حسب توجيهات المهندس المشرف </t>
  </si>
  <si>
    <t xml:space="preserve">Supplying and installing  fine gravel for all of waste zone area thickness 200mm after completion of the work as directed by the supervising engineer. 
توريد و عمل ردميات من الخرضانة الناعمة لكل مساحة المحرقة , بسمك 200 ملم و ذلك بعد نهاية العمل علي حسب توجيهات المهندس المشرف  </t>
  </si>
  <si>
    <t>Excavate holes  commencing from ground level average depth 800mm diameter 300 mm.
عمل حفرة لتثبيت المواسير من سطح الارض بعمق 800ملم و قطر 300 ملم</t>
  </si>
  <si>
    <t xml:space="preserve">Supply and fix, Link-chain fence 30mm, to cover/clad fencing, Length 26m; covering to be firmly fastened against the vertical members using additional steel Bar (average thickness n.e. Ø10mm) on the external and internal surfaces in  three rows to hold the link-chain in place to the woodn poles.
توريد و عمل سياج من سلك الحظائر , 30 ملم , لعمل سور لمنطقة التخلص من النفايات الطبية بطول اجمالي 26 متر , مع عمل عراضات علي الاعمدة الخشبية (البان) من السيخ (3 صفوف افقية) لتثبيت سلك الحظائر  </t>
  </si>
  <si>
    <t xml:space="preserve">Supply materials for the gate made from link-chain fence and  3inch poles pipe and 2 inch pipe for gate wings, total width 2m,  provide requisite iron mongery (6" hinges, 8" pad bolts and all requisite fixing items) and fabricate the gates, and fix at  entry and exit points to the waste zone facility; gate width 2m x height 2m 
تصنيع باب بعرض 2 متر و ارتفاع 2 متر  للسور  من سياج الحظائر و المواسير 3" للقوائم و 2" لاجنحة الباب , عرض الباب 2 متر , 6 مفصلات من النوع الثقيل , السعر يجب ان يشمل التركيب و التصنيع و توريد المواد و الطلاء  </t>
  </si>
  <si>
    <t xml:space="preserve">Excavate pit  commencing from ground level average depth 2.5 m and cart away from site. 
حفر حفرة من سطح الارض بعمق 3متر و ازالة ناتج الحفر بعيدا عن الموقع ( الابعاد حسب الرسومات ال
</t>
  </si>
  <si>
    <t>Return, fill-in and rum selected excavated material around annular space between pit wall lining and pit internal surfaces.
عمل ردميات للمساحة بين الخنزيرة و حافة الحفرة مع المندلة</t>
  </si>
  <si>
    <t xml:space="preserve">General site landscaping, clearance and making site environmentally acceptable and safe for users.   
عمل تسويات للارضيات و نظافة الموقع و حسب توجيهات المهندس </t>
  </si>
  <si>
    <t xml:space="preserve">Mix and place Normal: class 20 vibrated  (1:2:4) in pit wall lining with cricular beam 200mm thickness and 200 mm width, reinforcement with Ø12 mm. خلط و عمل خرسانة بمعدل مقاومة 20 و بنسب (1:2:4) بهزاز داخل الحفرة لبيم بسمك 200 ملم و عرض 200 ملم و تكون مسلح بسيخ 12 ملم </t>
  </si>
  <si>
    <t>mix and install plan concrete (concrete without steel bar)  thickness 10cm,by mix design 1:3:5 in the bass of septic tank
عمل خرسانة بيضاء في اسقل الحفرة بسمك 10 سم و خلطة 1:3:5 و حسب تعليمات المهندس المشرف</t>
  </si>
  <si>
    <t>Supply and install 4 inch Steel pipe  with cap to throw sharp material Hieht 50cmm in the Sharp pit
توريد وتركيب أنبوب فولاذي مقاس 4 بوصة بغطاء لرمي مادة حادة ارتفاعها 50 سم في حفرة Sharp (أقفال ، مفصلات ...) حسب تعليمات المهندس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</si>
</sst>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14" x14ac:knownFonts="1">
    <font>
      <sz val="11"/>
      <color theme="1"/>
      <name val="Calibri"/>
      <family val="2"/>
      <scheme val="minor"/>
    </font>
    <font>
      <sz val="11"/>
      <color theme="1"/>
      <name val="Calibri"/>
      <family val="2"/>
      <scheme val="minor"/>
    </font>
    <font>
      <b/>
      <sz val="11"/>
      <name val="Arial"/>
      <family val="2"/>
    </font>
    <font>
      <sz val="11"/>
      <name val="Arial"/>
      <family val="2"/>
    </font>
    <font>
      <sz val="11"/>
      <color theme="1"/>
      <name val="Arial"/>
      <family val="2"/>
    </font>
    <font>
      <b/>
      <sz val="11"/>
      <color theme="1"/>
      <name val="Arial"/>
      <family val="2"/>
    </font>
    <font>
      <sz val="11"/>
      <color rgb="FFFF0000"/>
      <name val="Arial"/>
      <family val="2"/>
    </font>
    <font>
      <b/>
      <u/>
      <sz val="11"/>
      <name val="Arial"/>
      <family val="2"/>
    </font>
    <font>
      <u/>
      <sz val="11"/>
      <color theme="1"/>
      <name val="Arial"/>
      <family val="2"/>
    </font>
    <font>
      <sz val="10"/>
      <name val="Arial"/>
      <family val="2"/>
    </font>
    <font>
      <b/>
      <u/>
      <sz val="11"/>
      <color theme="1"/>
      <name val="Arial"/>
      <family val="2"/>
    </font>
    <font>
      <b/>
      <sz val="12"/>
      <color theme="1"/>
      <name val="Arial"/>
      <family val="2"/>
    </font>
    <font>
      <b/>
      <sz val="11"/>
      <color theme="1"/>
      <name val="Calibri"/>
      <family val="2"/>
      <scheme val="minor"/>
    </font>
    <font>
      <sz val="11"/>
      <color theme="2" tint="-0.249977111117893"/>
      <name val="Arial"/>
      <family val="2"/>
    </font>
  </fonts>
  <fills count="3">
    <fill>
      <patternFill patternType="none"/>
    </fill>
    <fill>
      <patternFill patternType="gray125"/>
    </fill>
    <fill>
      <patternFill patternType="solid">
        <fgColor rgb="FFFDC82F"/>
        <bgColor indexed="64"/>
      </patternFill>
    </fill>
  </fills>
  <borders count="44">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195">
    <xf numFmtId="0" fontId="0" fillId="0" borderId="0" xfId="0"/>
    <xf numFmtId="43" fontId="2" fillId="0" borderId="1" xfId="1" applyFont="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2" fontId="3" fillId="0" borderId="2" xfId="0" applyNumberFormat="1" applyFont="1" applyBorder="1" applyAlignment="1">
      <alignment vertical="center" wrapText="1"/>
    </xf>
    <xf numFmtId="0" fontId="4" fillId="0" borderId="3" xfId="0" applyFont="1" applyBorder="1" applyAlignment="1">
      <alignment horizontal="center" vertical="center" wrapText="1"/>
    </xf>
    <xf numFmtId="0" fontId="3" fillId="0" borderId="0" xfId="0" applyFont="1" applyAlignment="1">
      <alignment vertical="center" wrapText="1"/>
    </xf>
    <xf numFmtId="2" fontId="3" fillId="0" borderId="8" xfId="0" applyNumberFormat="1" applyFont="1" applyBorder="1" applyAlignment="1">
      <alignment horizontal="center" vertical="center" wrapText="1"/>
    </xf>
    <xf numFmtId="43" fontId="6" fillId="0" borderId="9" xfId="1" applyFont="1" applyFill="1" applyBorder="1" applyAlignment="1">
      <alignment horizontal="center" vertical="center" wrapText="1"/>
    </xf>
    <xf numFmtId="0" fontId="5" fillId="0" borderId="6" xfId="0" applyFont="1" applyBorder="1" applyAlignment="1">
      <alignment horizontal="center" vertical="center" wrapText="1"/>
    </xf>
    <xf numFmtId="43" fontId="4" fillId="0" borderId="9" xfId="1" applyFont="1" applyFill="1" applyBorder="1" applyAlignment="1">
      <alignment horizontal="center" vertical="center" wrapText="1"/>
    </xf>
    <xf numFmtId="2" fontId="4" fillId="0" borderId="8" xfId="0" applyNumberFormat="1" applyFont="1" applyBorder="1" applyAlignment="1">
      <alignment horizontal="center" vertical="center" wrapText="1"/>
    </xf>
    <xf numFmtId="0" fontId="6" fillId="0" borderId="0" xfId="0" applyFont="1" applyAlignment="1">
      <alignment vertical="center" wrapText="1"/>
    </xf>
    <xf numFmtId="0" fontId="4" fillId="0" borderId="0" xfId="0" applyFont="1" applyAlignment="1">
      <alignment vertical="center" wrapText="1"/>
    </xf>
    <xf numFmtId="43" fontId="3" fillId="0" borderId="9" xfId="1" applyFont="1" applyFill="1" applyBorder="1" applyAlignment="1">
      <alignment horizontal="center" vertical="center" wrapText="1"/>
    </xf>
    <xf numFmtId="0" fontId="9" fillId="0" borderId="0" xfId="0" applyFont="1" applyAlignment="1">
      <alignment vertical="center" wrapText="1"/>
    </xf>
    <xf numFmtId="0" fontId="6" fillId="0" borderId="7" xfId="0" applyFont="1" applyBorder="1" applyAlignment="1">
      <alignment horizontal="center" vertical="center" wrapText="1"/>
    </xf>
    <xf numFmtId="2" fontId="6" fillId="0" borderId="8" xfId="0" applyNumberFormat="1" applyFont="1" applyBorder="1" applyAlignment="1">
      <alignment horizontal="center" vertical="center" wrapText="1"/>
    </xf>
    <xf numFmtId="0" fontId="0" fillId="0" borderId="0" xfId="0" applyAlignment="1">
      <alignment horizontal="left"/>
    </xf>
    <xf numFmtId="0" fontId="4" fillId="0" borderId="7"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left" vertical="center" wrapText="1"/>
    </xf>
    <xf numFmtId="0" fontId="3" fillId="0" borderId="7" xfId="0" applyFont="1" applyBorder="1" applyAlignment="1">
      <alignment vertical="center" wrapText="1"/>
    </xf>
    <xf numFmtId="2" fontId="3" fillId="0" borderId="7" xfId="0" applyNumberFormat="1" applyFont="1" applyBorder="1" applyAlignment="1">
      <alignment vertical="center" wrapText="1"/>
    </xf>
    <xf numFmtId="0" fontId="7" fillId="0" borderId="7" xfId="0" applyFont="1" applyBorder="1" applyAlignment="1">
      <alignment vertical="center" wrapText="1"/>
    </xf>
    <xf numFmtId="0" fontId="4" fillId="0" borderId="7" xfId="0" applyFont="1" applyBorder="1" applyAlignment="1">
      <alignment vertical="center" wrapText="1"/>
    </xf>
    <xf numFmtId="0" fontId="3" fillId="0" borderId="8" xfId="0" applyFont="1" applyBorder="1" applyAlignment="1">
      <alignment horizontal="center" vertical="center" wrapText="1"/>
    </xf>
    <xf numFmtId="0" fontId="6" fillId="0" borderId="8" xfId="0" applyFont="1" applyBorder="1" applyAlignment="1">
      <alignment horizontal="center" vertical="center" wrapText="1"/>
    </xf>
    <xf numFmtId="0" fontId="4" fillId="0" borderId="6" xfId="0" applyFont="1" applyBorder="1" applyAlignment="1">
      <alignment horizontal="center" vertical="center" wrapText="1"/>
    </xf>
    <xf numFmtId="43" fontId="2" fillId="0" borderId="10" xfId="1"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xf numFmtId="43" fontId="3" fillId="0" borderId="0" xfId="1" applyFont="1"/>
    <xf numFmtId="0" fontId="3" fillId="0" borderId="0" xfId="0" applyFont="1" applyAlignment="1">
      <alignment horizontal="center"/>
    </xf>
    <xf numFmtId="0" fontId="3" fillId="0" borderId="0" xfId="0" applyFont="1" applyAlignment="1">
      <alignment horizontal="center" vertical="top"/>
    </xf>
    <xf numFmtId="43" fontId="2" fillId="0" borderId="1" xfId="1" applyFont="1" applyBorder="1"/>
    <xf numFmtId="0" fontId="3" fillId="0" borderId="2" xfId="0" applyFont="1" applyBorder="1"/>
    <xf numFmtId="0" fontId="3" fillId="0" borderId="2" xfId="0" applyFont="1" applyBorder="1" applyAlignment="1">
      <alignment horizontal="center"/>
    </xf>
    <xf numFmtId="0" fontId="4" fillId="0" borderId="6" xfId="0" applyFont="1" applyBorder="1" applyAlignment="1">
      <alignment horizontal="center" vertical="center"/>
    </xf>
    <xf numFmtId="0" fontId="3" fillId="0" borderId="0" xfId="0" applyFont="1" applyAlignment="1">
      <alignment vertical="center"/>
    </xf>
    <xf numFmtId="43" fontId="4" fillId="0" borderId="7" xfId="1" applyFont="1" applyFill="1" applyBorder="1" applyAlignment="1">
      <alignment horizontal="center" vertical="center"/>
    </xf>
    <xf numFmtId="0" fontId="4" fillId="0" borderId="7" xfId="0" applyFont="1" applyBorder="1" applyAlignment="1">
      <alignment horizontal="center" vertical="center"/>
    </xf>
    <xf numFmtId="0" fontId="3" fillId="0" borderId="7" xfId="0" applyFont="1" applyBorder="1" applyAlignment="1">
      <alignment horizontal="center" vertical="center"/>
    </xf>
    <xf numFmtId="0" fontId="4" fillId="0" borderId="7" xfId="0" applyFont="1" applyBorder="1" applyAlignment="1">
      <alignment horizontal="left" vertical="center" wrapText="1"/>
    </xf>
    <xf numFmtId="43" fontId="4" fillId="0" borderId="9" xfId="1" applyFont="1" applyFill="1" applyBorder="1" applyAlignment="1">
      <alignment horizontal="center" vertical="center"/>
    </xf>
    <xf numFmtId="0" fontId="4" fillId="0" borderId="8" xfId="0" applyFont="1" applyBorder="1" applyAlignment="1">
      <alignment horizontal="center" vertical="center"/>
    </xf>
    <xf numFmtId="43" fontId="3" fillId="0" borderId="7" xfId="1" applyFont="1" applyFill="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vertical="top" wrapText="1" readingOrder="2"/>
    </xf>
    <xf numFmtId="43" fontId="6" fillId="0" borderId="9" xfId="1" applyFont="1" applyFill="1" applyBorder="1" applyAlignment="1">
      <alignment horizontal="center" vertical="center"/>
    </xf>
    <xf numFmtId="0" fontId="3" fillId="0" borderId="7" xfId="0" applyFont="1" applyBorder="1" applyAlignment="1">
      <alignment horizontal="center"/>
    </xf>
    <xf numFmtId="0" fontId="3" fillId="0" borderId="8" xfId="0" applyFont="1" applyBorder="1" applyAlignment="1">
      <alignment horizontal="center"/>
    </xf>
    <xf numFmtId="0" fontId="7" fillId="0" borderId="0" xfId="0" applyFont="1"/>
    <xf numFmtId="0" fontId="5" fillId="0" borderId="6" xfId="0" applyFont="1" applyBorder="1" applyAlignment="1">
      <alignment horizontal="center"/>
    </xf>
    <xf numFmtId="0" fontId="4" fillId="0" borderId="6" xfId="0" applyFont="1" applyBorder="1" applyAlignment="1">
      <alignment horizontal="center"/>
    </xf>
    <xf numFmtId="2" fontId="3" fillId="0" borderId="8" xfId="0" applyNumberFormat="1" applyFont="1" applyBorder="1" applyAlignment="1">
      <alignment horizontal="center" vertical="center"/>
    </xf>
    <xf numFmtId="0" fontId="4" fillId="0" borderId="0" xfId="0" applyFont="1" applyAlignment="1">
      <alignment horizontal="right" wrapText="1" readingOrder="2"/>
    </xf>
    <xf numFmtId="0" fontId="6" fillId="0" borderId="0" xfId="0" applyFont="1"/>
    <xf numFmtId="0" fontId="5" fillId="0" borderId="0" xfId="0" applyFont="1" applyAlignment="1">
      <alignment vertical="center"/>
    </xf>
    <xf numFmtId="0" fontId="8" fillId="0" borderId="0" xfId="0" applyFont="1" applyAlignment="1">
      <alignment vertical="center"/>
    </xf>
    <xf numFmtId="0" fontId="6" fillId="0" borderId="6" xfId="0" applyFont="1" applyBorder="1" applyAlignment="1">
      <alignment horizontal="center"/>
    </xf>
    <xf numFmtId="43" fontId="3" fillId="0" borderId="9" xfId="1" applyFont="1" applyFill="1" applyBorder="1" applyAlignment="1">
      <alignment horizontal="center" vertical="center"/>
    </xf>
    <xf numFmtId="0" fontId="4" fillId="0" borderId="7" xfId="0" applyFont="1" applyBorder="1" applyAlignment="1">
      <alignment vertical="top" wrapText="1" readingOrder="2"/>
    </xf>
    <xf numFmtId="0" fontId="6" fillId="0" borderId="6" xfId="0" applyFont="1" applyBorder="1" applyAlignment="1">
      <alignment horizontal="center" vertical="center"/>
    </xf>
    <xf numFmtId="0" fontId="9" fillId="0" borderId="0" xfId="0" applyFont="1"/>
    <xf numFmtId="0" fontId="10" fillId="0" borderId="0" xfId="0" applyFont="1" applyAlignment="1">
      <alignment vertical="center"/>
    </xf>
    <xf numFmtId="0" fontId="3" fillId="0" borderId="7" xfId="0" applyFont="1" applyBorder="1"/>
    <xf numFmtId="0" fontId="3" fillId="0" borderId="6" xfId="0" applyFont="1" applyBorder="1" applyAlignment="1">
      <alignment horizontal="center" vertical="top"/>
    </xf>
    <xf numFmtId="0" fontId="2" fillId="0" borderId="11" xfId="0" applyFont="1" applyBorder="1" applyAlignment="1">
      <alignment horizontal="center" vertical="center"/>
    </xf>
    <xf numFmtId="164" fontId="3" fillId="0" borderId="0" xfId="0" applyNumberFormat="1" applyFont="1"/>
    <xf numFmtId="164" fontId="3" fillId="0" borderId="2" xfId="0" applyNumberFormat="1" applyFont="1" applyBorder="1"/>
    <xf numFmtId="0" fontId="6" fillId="0" borderId="0" xfId="0" applyFont="1" applyAlignment="1">
      <alignment horizontal="left" vertical="center"/>
    </xf>
    <xf numFmtId="43" fontId="3" fillId="0" borderId="4" xfId="1" applyFont="1" applyBorder="1"/>
    <xf numFmtId="0" fontId="3" fillId="0" borderId="5" xfId="0" applyFont="1" applyBorder="1"/>
    <xf numFmtId="0" fontId="3" fillId="0" borderId="14" xfId="0" applyFont="1" applyBorder="1" applyAlignment="1">
      <alignment horizontal="center"/>
    </xf>
    <xf numFmtId="0" fontId="3" fillId="0" borderId="14" xfId="0" applyFont="1" applyBorder="1"/>
    <xf numFmtId="0" fontId="3" fillId="0" borderId="13" xfId="0" applyFont="1" applyBorder="1" applyAlignment="1">
      <alignment horizontal="center" vertical="top"/>
    </xf>
    <xf numFmtId="0" fontId="3" fillId="0" borderId="1" xfId="0" applyFont="1" applyBorder="1" applyAlignment="1">
      <alignment horizontal="center"/>
    </xf>
    <xf numFmtId="164" fontId="2" fillId="0" borderId="19" xfId="0" applyNumberFormat="1" applyFont="1" applyBorder="1" applyAlignment="1">
      <alignment horizontal="center" vertical="center"/>
    </xf>
    <xf numFmtId="0" fontId="2" fillId="0" borderId="19" xfId="0" applyFont="1" applyBorder="1" applyAlignment="1">
      <alignment horizontal="center" vertical="center"/>
    </xf>
    <xf numFmtId="0" fontId="2" fillId="0" borderId="19" xfId="0" applyFont="1" applyBorder="1" applyAlignment="1">
      <alignment horizontal="center" vertical="center" wrapText="1"/>
    </xf>
    <xf numFmtId="43" fontId="2" fillId="0" borderId="20" xfId="1" applyFont="1" applyBorder="1" applyAlignment="1">
      <alignment horizontal="center" vertical="center" wrapText="1"/>
    </xf>
    <xf numFmtId="43" fontId="2" fillId="0" borderId="18" xfId="1" applyFont="1" applyBorder="1"/>
    <xf numFmtId="0" fontId="3" fillId="0" borderId="19" xfId="0" applyFont="1" applyBorder="1" applyAlignment="1">
      <alignment horizontal="center"/>
    </xf>
    <xf numFmtId="0" fontId="3" fillId="0" borderId="19" xfId="0" applyFont="1" applyBorder="1"/>
    <xf numFmtId="0" fontId="13" fillId="0" borderId="0" xfId="0" applyFont="1"/>
    <xf numFmtId="0" fontId="2" fillId="0" borderId="17" xfId="0" applyFont="1" applyBorder="1" applyAlignment="1">
      <alignment vertical="center"/>
    </xf>
    <xf numFmtId="0" fontId="2" fillId="0" borderId="13" xfId="0" applyFont="1" applyBorder="1" applyAlignment="1">
      <alignment vertical="center"/>
    </xf>
    <xf numFmtId="0" fontId="4" fillId="0" borderId="24" xfId="0" applyFont="1" applyBorder="1" applyAlignment="1">
      <alignment horizontal="center" vertical="center" wrapText="1"/>
    </xf>
    <xf numFmtId="0" fontId="6" fillId="0" borderId="24" xfId="0" quotePrefix="1" applyFont="1" applyBorder="1" applyAlignment="1">
      <alignment horizontal="center" vertical="top"/>
    </xf>
    <xf numFmtId="0" fontId="6" fillId="0" borderId="17" xfId="0" applyFont="1" applyBorder="1"/>
    <xf numFmtId="0" fontId="6" fillId="0" borderId="17" xfId="0" applyFont="1" applyBorder="1" applyAlignment="1">
      <alignment horizontal="center"/>
    </xf>
    <xf numFmtId="0" fontId="3" fillId="0" borderId="21" xfId="0" applyFont="1" applyBorder="1" applyAlignment="1">
      <alignment horizontal="center" vertical="top"/>
    </xf>
    <xf numFmtId="0" fontId="3" fillId="0" borderId="24" xfId="0" applyFont="1" applyBorder="1" applyAlignment="1">
      <alignment horizontal="center" vertical="top"/>
    </xf>
    <xf numFmtId="0" fontId="3" fillId="0" borderId="14" xfId="0" applyFont="1" applyBorder="1" applyAlignment="1">
      <alignment vertical="center"/>
    </xf>
    <xf numFmtId="0" fontId="0" fillId="0" borderId="26" xfId="0" applyBorder="1"/>
    <xf numFmtId="0" fontId="0" fillId="0" borderId="27" xfId="0" applyBorder="1"/>
    <xf numFmtId="43" fontId="0" fillId="0" borderId="26" xfId="0" applyNumberFormat="1" applyBorder="1"/>
    <xf numFmtId="43" fontId="0" fillId="0" borderId="27" xfId="0" applyNumberFormat="1" applyBorder="1"/>
    <xf numFmtId="0" fontId="0" fillId="0" borderId="28" xfId="0" applyBorder="1"/>
    <xf numFmtId="43" fontId="0" fillId="0" borderId="28" xfId="0" applyNumberFormat="1" applyBorder="1"/>
    <xf numFmtId="0" fontId="12" fillId="0" borderId="15" xfId="0" applyFont="1" applyBorder="1" applyAlignment="1">
      <alignment horizontal="center" vertical="center"/>
    </xf>
    <xf numFmtId="0" fontId="12" fillId="0" borderId="15" xfId="0" applyFont="1" applyBorder="1" applyAlignment="1">
      <alignment horizontal="center" vertical="center" wrapText="1"/>
    </xf>
    <xf numFmtId="0" fontId="7" fillId="0" borderId="29" xfId="0" applyFont="1" applyBorder="1" applyAlignment="1">
      <alignment vertical="center" wrapText="1"/>
    </xf>
    <xf numFmtId="0" fontId="7" fillId="0" borderId="0" xfId="0" applyFont="1" applyAlignment="1">
      <alignment vertical="center" wrapText="1"/>
    </xf>
    <xf numFmtId="0" fontId="5" fillId="0" borderId="0" xfId="0" applyFont="1" applyAlignment="1">
      <alignment vertical="center" wrapText="1"/>
    </xf>
    <xf numFmtId="0" fontId="8" fillId="0" borderId="0" xfId="0" applyFont="1" applyAlignment="1">
      <alignment vertical="center" wrapText="1"/>
    </xf>
    <xf numFmtId="0" fontId="7" fillId="0" borderId="19" xfId="0" applyFont="1" applyBorder="1" applyAlignment="1">
      <alignment wrapText="1"/>
    </xf>
    <xf numFmtId="0" fontId="4" fillId="0" borderId="5" xfId="0" applyFont="1" applyBorder="1" applyAlignment="1">
      <alignment vertical="center"/>
    </xf>
    <xf numFmtId="0" fontId="7" fillId="0" borderId="7" xfId="0" applyFont="1" applyBorder="1"/>
    <xf numFmtId="0" fontId="10" fillId="0" borderId="0" xfId="0" applyFont="1"/>
    <xf numFmtId="0" fontId="7" fillId="0" borderId="21" xfId="0" applyFont="1" applyBorder="1" applyAlignment="1">
      <alignment wrapText="1"/>
    </xf>
    <xf numFmtId="164" fontId="3" fillId="0" borderId="19" xfId="0" applyNumberFormat="1" applyFont="1" applyBorder="1"/>
    <xf numFmtId="0" fontId="4" fillId="0" borderId="23" xfId="0" applyFont="1" applyBorder="1" applyAlignment="1">
      <alignment horizontal="center" vertical="center"/>
    </xf>
    <xf numFmtId="0" fontId="5" fillId="0" borderId="23" xfId="0" applyFont="1" applyBorder="1" applyAlignment="1">
      <alignment vertical="center"/>
    </xf>
    <xf numFmtId="164" fontId="3" fillId="0" borderId="8" xfId="0" applyNumberFormat="1" applyFont="1" applyBorder="1" applyAlignment="1">
      <alignment horizontal="center" vertical="center"/>
    </xf>
    <xf numFmtId="0" fontId="3" fillId="0" borderId="23" xfId="0" applyFont="1" applyBorder="1" applyAlignment="1">
      <alignment vertical="center" wrapText="1"/>
    </xf>
    <xf numFmtId="0" fontId="10" fillId="0" borderId="23" xfId="0" applyFont="1" applyBorder="1" applyAlignment="1">
      <alignment vertical="center"/>
    </xf>
    <xf numFmtId="164" fontId="4" fillId="0" borderId="8" xfId="0" applyNumberFormat="1" applyFont="1" applyBorder="1" applyAlignment="1">
      <alignment horizontal="center" vertical="center"/>
    </xf>
    <xf numFmtId="0" fontId="6" fillId="0" borderId="23" xfId="0" applyFont="1" applyBorder="1" applyAlignment="1">
      <alignment horizontal="center" vertical="center"/>
    </xf>
    <xf numFmtId="0" fontId="4" fillId="0" borderId="23" xfId="0" applyFont="1" applyBorder="1" applyAlignment="1">
      <alignment vertical="center" wrapText="1"/>
    </xf>
    <xf numFmtId="164" fontId="3" fillId="0" borderId="8" xfId="0" applyNumberFormat="1" applyFont="1" applyBorder="1" applyAlignment="1">
      <alignment horizontal="left" vertical="center"/>
    </xf>
    <xf numFmtId="43" fontId="3" fillId="0" borderId="9" xfId="1" applyFont="1" applyFill="1" applyBorder="1" applyAlignment="1">
      <alignment horizontal="left" vertical="center"/>
    </xf>
    <xf numFmtId="0" fontId="4" fillId="0" borderId="6" xfId="0" applyFont="1" applyBorder="1" applyAlignment="1">
      <alignment horizontal="left" vertical="center" wrapText="1" readingOrder="2"/>
    </xf>
    <xf numFmtId="0" fontId="8" fillId="0" borderId="23" xfId="0" applyFont="1" applyBorder="1" applyAlignment="1">
      <alignment vertical="center"/>
    </xf>
    <xf numFmtId="0" fontId="7" fillId="0" borderId="23" xfId="0" applyFont="1" applyBorder="1"/>
    <xf numFmtId="0" fontId="4" fillId="0" borderId="23" xfId="0" applyFont="1" applyBorder="1" applyAlignment="1">
      <alignment horizontal="left" vertical="center" wrapText="1"/>
    </xf>
    <xf numFmtId="0" fontId="4" fillId="0" borderId="30" xfId="0" applyFont="1" applyBorder="1" applyAlignment="1">
      <alignment horizontal="center" vertical="center" wrapText="1"/>
    </xf>
    <xf numFmtId="0" fontId="3" fillId="0" borderId="31" xfId="0" applyFont="1" applyBorder="1" applyAlignment="1">
      <alignment vertical="center" wrapText="1"/>
    </xf>
    <xf numFmtId="2" fontId="4" fillId="0" borderId="32" xfId="0" applyNumberFormat="1" applyFont="1" applyBorder="1" applyAlignment="1">
      <alignment horizontal="center" vertical="center" wrapText="1"/>
    </xf>
    <xf numFmtId="0" fontId="4" fillId="0" borderId="33" xfId="0" applyFont="1" applyBorder="1" applyAlignment="1">
      <alignment horizontal="center" vertical="center" wrapText="1"/>
    </xf>
    <xf numFmtId="43" fontId="6" fillId="0" borderId="34" xfId="1" applyFont="1" applyFill="1" applyBorder="1" applyAlignment="1">
      <alignment horizontal="center" vertical="center" wrapText="1"/>
    </xf>
    <xf numFmtId="0" fontId="4" fillId="0" borderId="35" xfId="0" applyFont="1" applyBorder="1" applyAlignment="1">
      <alignment horizontal="center" vertical="center" wrapText="1"/>
    </xf>
    <xf numFmtId="0" fontId="10" fillId="0" borderId="36" xfId="0" applyFont="1" applyBorder="1" applyAlignment="1">
      <alignment vertical="center" wrapText="1"/>
    </xf>
    <xf numFmtId="2" fontId="3" fillId="0" borderId="37" xfId="0" applyNumberFormat="1" applyFont="1" applyBorder="1" applyAlignment="1">
      <alignment horizontal="center" vertical="center" wrapText="1"/>
    </xf>
    <xf numFmtId="0" fontId="4" fillId="0" borderId="38" xfId="0" applyFont="1" applyBorder="1" applyAlignment="1">
      <alignment horizontal="center" vertical="center" wrapText="1"/>
    </xf>
    <xf numFmtId="43" fontId="4" fillId="0" borderId="39" xfId="1" applyFont="1" applyFill="1" applyBorder="1" applyAlignment="1">
      <alignment horizontal="center" vertical="center" wrapText="1"/>
    </xf>
    <xf numFmtId="0" fontId="4" fillId="0" borderId="30" xfId="0" applyFont="1" applyBorder="1" applyAlignment="1">
      <alignment horizontal="center" vertical="center"/>
    </xf>
    <xf numFmtId="0" fontId="4" fillId="0" borderId="31" xfId="0" applyFont="1" applyBorder="1" applyAlignment="1">
      <alignment vertical="center"/>
    </xf>
    <xf numFmtId="0" fontId="3" fillId="0" borderId="32" xfId="0" applyFont="1" applyBorder="1" applyAlignment="1">
      <alignment horizontal="center" vertical="center"/>
    </xf>
    <xf numFmtId="0" fontId="4" fillId="0" borderId="33" xfId="0" applyFont="1" applyBorder="1" applyAlignment="1">
      <alignment horizontal="center" vertical="center"/>
    </xf>
    <xf numFmtId="43" fontId="4" fillId="0" borderId="34" xfId="1" applyFont="1" applyFill="1" applyBorder="1" applyAlignment="1">
      <alignment horizontal="center" vertical="center"/>
    </xf>
    <xf numFmtId="0" fontId="2" fillId="0" borderId="25" xfId="0" applyFont="1" applyBorder="1" applyAlignment="1">
      <alignment horizontal="center" vertical="center" wrapText="1"/>
    </xf>
    <xf numFmtId="0" fontId="2" fillId="0" borderId="40" xfId="0" applyFont="1" applyBorder="1" applyAlignment="1">
      <alignment horizontal="center" vertical="center"/>
    </xf>
    <xf numFmtId="0" fontId="2" fillId="0" borderId="15" xfId="0" applyFont="1" applyBorder="1" applyAlignment="1">
      <alignment horizontal="center" vertical="center"/>
    </xf>
    <xf numFmtId="0" fontId="4" fillId="0" borderId="31" xfId="0" applyFont="1" applyBorder="1" applyAlignment="1">
      <alignment vertical="center" wrapText="1"/>
    </xf>
    <xf numFmtId="2" fontId="3" fillId="0" borderId="32" xfId="0" applyNumberFormat="1" applyFont="1" applyBorder="1" applyAlignment="1">
      <alignment horizontal="center" vertical="center"/>
    </xf>
    <xf numFmtId="0" fontId="4" fillId="0" borderId="41" xfId="0" applyFont="1" applyBorder="1" applyAlignment="1">
      <alignment horizontal="center" vertical="center"/>
    </xf>
    <xf numFmtId="0" fontId="4" fillId="0" borderId="41" xfId="0" applyFont="1" applyBorder="1" applyAlignment="1">
      <alignment vertical="center"/>
    </xf>
    <xf numFmtId="164" fontId="3" fillId="0" borderId="32" xfId="0" applyNumberFormat="1" applyFont="1" applyBorder="1" applyAlignment="1">
      <alignment horizontal="center" vertical="center"/>
    </xf>
    <xf numFmtId="0" fontId="6" fillId="0" borderId="41" xfId="0" applyFont="1" applyBorder="1" applyAlignment="1">
      <alignment vertical="center" wrapText="1"/>
    </xf>
    <xf numFmtId="164" fontId="6" fillId="0" borderId="32" xfId="0" applyNumberFormat="1" applyFont="1" applyBorder="1" applyAlignment="1">
      <alignment horizontal="center" vertical="center"/>
    </xf>
    <xf numFmtId="0" fontId="6" fillId="0" borderId="33" xfId="0" applyFont="1" applyBorder="1" applyAlignment="1">
      <alignment horizontal="center" vertical="center"/>
    </xf>
    <xf numFmtId="43" fontId="6" fillId="0" borderId="34" xfId="1" applyFont="1" applyFill="1" applyBorder="1" applyAlignment="1">
      <alignment horizontal="center" vertical="center"/>
    </xf>
    <xf numFmtId="0" fontId="3" fillId="0" borderId="25" xfId="0" applyFont="1" applyBorder="1" applyAlignment="1">
      <alignment horizontal="center" vertical="center"/>
    </xf>
    <xf numFmtId="0" fontId="4" fillId="0" borderId="41" xfId="0" applyFont="1" applyBorder="1" applyAlignment="1">
      <alignment vertical="center" wrapText="1"/>
    </xf>
    <xf numFmtId="164" fontId="4" fillId="0" borderId="32" xfId="0" applyNumberFormat="1" applyFont="1" applyBorder="1" applyAlignment="1">
      <alignment horizontal="center" vertical="center"/>
    </xf>
    <xf numFmtId="43" fontId="3" fillId="0" borderId="34" xfId="1" applyFont="1" applyFill="1" applyBorder="1" applyAlignment="1">
      <alignment horizontal="center" vertical="center"/>
    </xf>
    <xf numFmtId="0" fontId="4" fillId="0" borderId="41" xfId="0" applyFont="1" applyBorder="1" applyAlignment="1">
      <alignment horizontal="left" vertical="center" wrapText="1"/>
    </xf>
    <xf numFmtId="164" fontId="3" fillId="0" borderId="20" xfId="0" applyNumberFormat="1" applyFont="1" applyBorder="1"/>
    <xf numFmtId="164" fontId="3" fillId="0" borderId="42" xfId="0" applyNumberFormat="1" applyFont="1" applyBorder="1" applyAlignment="1">
      <alignment horizontal="center" vertical="center"/>
    </xf>
    <xf numFmtId="164" fontId="3" fillId="0" borderId="43" xfId="0" applyNumberFormat="1" applyFont="1" applyBorder="1" applyAlignment="1">
      <alignment horizontal="center" vertical="center"/>
    </xf>
    <xf numFmtId="164" fontId="6" fillId="0" borderId="43" xfId="0" applyNumberFormat="1" applyFont="1" applyBorder="1" applyAlignment="1">
      <alignment horizontal="center" vertical="center"/>
    </xf>
    <xf numFmtId="164" fontId="4" fillId="0" borderId="42" xfId="0" applyNumberFormat="1" applyFont="1" applyBorder="1" applyAlignment="1">
      <alignment horizontal="center" vertical="center"/>
    </xf>
    <xf numFmtId="164" fontId="3" fillId="0" borderId="42" xfId="0" applyNumberFormat="1" applyFont="1" applyBorder="1" applyAlignment="1">
      <alignment horizontal="left" vertical="center"/>
    </xf>
    <xf numFmtId="164" fontId="4" fillId="0" borderId="43" xfId="0" applyNumberFormat="1" applyFont="1" applyBorder="1" applyAlignment="1">
      <alignment horizontal="center" vertical="center"/>
    </xf>
    <xf numFmtId="0" fontId="4" fillId="0" borderId="24" xfId="0" applyFont="1" applyBorder="1" applyAlignment="1">
      <alignment horizontal="center" vertical="center"/>
    </xf>
    <xf numFmtId="0" fontId="4" fillId="0" borderId="14" xfId="0" applyFont="1" applyBorder="1" applyAlignment="1">
      <alignment horizontal="left" vertical="center" wrapText="1"/>
    </xf>
    <xf numFmtId="164" fontId="4" fillId="0" borderId="16" xfId="0" applyNumberFormat="1" applyFont="1" applyBorder="1" applyAlignment="1">
      <alignment horizontal="center" vertical="center"/>
    </xf>
    <xf numFmtId="0" fontId="4" fillId="0" borderId="5" xfId="0" applyFont="1" applyBorder="1" applyAlignment="1">
      <alignment horizontal="center" vertical="center"/>
    </xf>
    <xf numFmtId="43" fontId="3" fillId="0" borderId="5" xfId="1" applyFont="1" applyFill="1" applyBorder="1" applyAlignment="1">
      <alignment horizontal="center" vertical="center"/>
    </xf>
    <xf numFmtId="43" fontId="4" fillId="0" borderId="4" xfId="1" applyFont="1" applyFill="1" applyBorder="1" applyAlignment="1">
      <alignment horizontal="right" vertical="center"/>
    </xf>
    <xf numFmtId="0" fontId="4" fillId="0" borderId="6" xfId="0" applyFont="1" applyBorder="1" applyAlignment="1">
      <alignment vertical="center" wrapText="1"/>
    </xf>
    <xf numFmtId="0" fontId="3" fillId="0" borderId="7" xfId="0" applyFont="1" applyBorder="1" applyAlignment="1">
      <alignment horizontal="center" vertical="center" wrapText="1"/>
    </xf>
    <xf numFmtId="2" fontId="3" fillId="0" borderId="7" xfId="0" applyNumberFormat="1"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4" fillId="0" borderId="6" xfId="0" applyFont="1" applyBorder="1" applyAlignment="1">
      <alignment horizontal="center" vertical="center" wrapText="1"/>
    </xf>
    <xf numFmtId="43" fontId="3" fillId="0" borderId="7" xfId="1" applyFont="1" applyFill="1" applyBorder="1" applyAlignment="1">
      <alignment horizontal="center" vertical="center" wrapText="1"/>
    </xf>
    <xf numFmtId="0" fontId="4" fillId="0" borderId="7" xfId="0" applyFont="1" applyBorder="1" applyAlignment="1">
      <alignment horizontal="center" vertical="center" wrapText="1"/>
    </xf>
    <xf numFmtId="43" fontId="4" fillId="0" borderId="7" xfId="1" applyFont="1" applyFill="1" applyBorder="1" applyAlignment="1">
      <alignment horizontal="center" vertical="center" wrapText="1"/>
    </xf>
    <xf numFmtId="0" fontId="4" fillId="0" borderId="7" xfId="0" applyFont="1" applyBorder="1" applyAlignment="1">
      <alignment vertical="center" wrapText="1" readingOrder="1"/>
    </xf>
    <xf numFmtId="43" fontId="3" fillId="0" borderId="5" xfId="1" applyFont="1" applyFill="1" applyBorder="1" applyAlignment="1">
      <alignment horizontal="center" vertical="center" wrapText="1"/>
    </xf>
    <xf numFmtId="0" fontId="3" fillId="0" borderId="5" xfId="0" applyFont="1" applyBorder="1" applyAlignment="1">
      <alignment horizontal="center" vertical="center" wrapText="1"/>
    </xf>
    <xf numFmtId="2" fontId="3" fillId="0" borderId="5" xfId="0" applyNumberFormat="1" applyFont="1" applyBorder="1" applyAlignment="1">
      <alignment horizontal="center" vertical="center" wrapText="1"/>
    </xf>
    <xf numFmtId="0" fontId="11" fillId="0" borderId="1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5" fillId="2" borderId="25" xfId="0" applyFont="1" applyFill="1" applyBorder="1" applyAlignment="1">
      <alignment horizontal="center" vertical="center" wrapText="1"/>
    </xf>
    <xf numFmtId="0" fontId="5" fillId="2" borderId="22"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24763</xdr:colOff>
      <xdr:row>0</xdr:row>
      <xdr:rowOff>17145</xdr:rowOff>
    </xdr:from>
    <xdr:to>
      <xdr:col>4</xdr:col>
      <xdr:colOff>584200</xdr:colOff>
      <xdr:row>0</xdr:row>
      <xdr:rowOff>1287780</xdr:rowOff>
    </xdr:to>
    <xdr:pic>
      <xdr:nvPicPr>
        <xdr:cNvPr id="2" name="Picture 1" descr="IRC_Header">
          <a:extLst>
            <a:ext uri="{FF2B5EF4-FFF2-40B4-BE49-F238E27FC236}">
              <a16:creationId xmlns:a16="http://schemas.microsoft.com/office/drawing/2014/main" id="{BF7D6FF0-004F-4A0B-AB54-28914BAB9C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278763" y="17145"/>
          <a:ext cx="5880737" cy="1270635"/>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395762</xdr:colOff>
      <xdr:row>0</xdr:row>
      <xdr:rowOff>7620</xdr:rowOff>
    </xdr:from>
    <xdr:to>
      <xdr:col>7</xdr:col>
      <xdr:colOff>0</xdr:colOff>
      <xdr:row>0</xdr:row>
      <xdr:rowOff>1310639</xdr:rowOff>
    </xdr:to>
    <xdr:sp macro="" textlink="">
      <xdr:nvSpPr>
        <xdr:cNvPr id="3" name="Text Box 2">
          <a:extLst>
            <a:ext uri="{FF2B5EF4-FFF2-40B4-BE49-F238E27FC236}">
              <a16:creationId xmlns:a16="http://schemas.microsoft.com/office/drawing/2014/main" id="{929FDB4B-176F-48D1-B20B-9825B0804547}"/>
            </a:ext>
          </a:extLst>
        </xdr:cNvPr>
        <xdr:cNvSpPr txBox="1">
          <a:spLocks noChangeArrowheads="1"/>
        </xdr:cNvSpPr>
      </xdr:nvSpPr>
      <xdr:spPr bwMode="auto">
        <a:xfrm>
          <a:off x="1614962" y="7620"/>
          <a:ext cx="2695576" cy="175259"/>
        </a:xfrm>
        <a:prstGeom prst="rect">
          <a:avLst/>
        </a:prstGeom>
        <a:noFill/>
        <a:ln w="9525">
          <a:noFill/>
          <a:miter lim="800000"/>
          <a:headEnd/>
          <a:tailEnd/>
        </a:ln>
      </xdr:spPr>
      <xdr:txBody>
        <a:bodyPr rot="0" vert="horz" wrap="square" lIns="91440" tIns="45720" rIns="91440" bIns="45720" anchor="t" anchorCtr="0">
          <a:noAutofit/>
        </a:bodyPr>
        <a:lstStyle/>
        <a:p>
          <a:r>
            <a:rPr lang="en-US" sz="1100" b="1">
              <a:effectLst/>
              <a:latin typeface="Arial" panose="020B0604020202020204" pitchFamily="34" charset="0"/>
              <a:ea typeface="+mn-ea"/>
              <a:cs typeface="Arial" panose="020B0604020202020204" pitchFamily="34" charset="0"/>
            </a:rPr>
            <a:t>International Rescue Committee (IRC), Sudan Program</a:t>
          </a:r>
          <a:endParaRPr lang="en-US">
            <a:effectLst/>
            <a:latin typeface="Arial" panose="020B0604020202020204" pitchFamily="34" charset="0"/>
            <a:cs typeface="Arial" panose="020B0604020202020204" pitchFamily="34" charset="0"/>
          </a:endParaRPr>
        </a:p>
        <a:p>
          <a:r>
            <a:rPr lang="en-US" sz="1100" b="1">
              <a:effectLst/>
              <a:latin typeface="Arial" panose="020B0604020202020204" pitchFamily="34" charset="0"/>
              <a:ea typeface="+mn-ea"/>
              <a:cs typeface="Arial" panose="020B0604020202020204" pitchFamily="34" charset="0"/>
            </a:rPr>
            <a:t>Project Name: Lifesaving Primary Healthcare and WASH Services in Underserved Areas of Sudan</a:t>
          </a:r>
        </a:p>
        <a:p>
          <a:r>
            <a:rPr lang="en-US" sz="1100" b="1">
              <a:effectLst/>
              <a:latin typeface="Arial" panose="020B0604020202020204" pitchFamily="34" charset="0"/>
              <a:ea typeface="+mn-ea"/>
              <a:cs typeface="Arial" panose="020B0604020202020204" pitchFamily="34" charset="0"/>
            </a:rPr>
            <a:t>Funded by (BHA).</a:t>
          </a:r>
        </a:p>
        <a:p>
          <a:r>
            <a:rPr lang="en-US" sz="1100" b="1">
              <a:effectLst/>
              <a:latin typeface="Arial" panose="020B0604020202020204" pitchFamily="34" charset="0"/>
              <a:ea typeface="+mn-ea"/>
              <a:cs typeface="Arial" panose="020B0604020202020204" pitchFamily="34" charset="0"/>
            </a:rPr>
            <a:t>Intervention:Construction of incinerator with Pit in the Medical Waste Zone in Villge</a:t>
          </a:r>
          <a:r>
            <a:rPr lang="en-US" sz="1100" b="1" baseline="0">
              <a:effectLst/>
              <a:latin typeface="Arial" panose="020B0604020202020204" pitchFamily="34" charset="0"/>
              <a:ea typeface="+mn-ea"/>
              <a:cs typeface="Arial" panose="020B0604020202020204" pitchFamily="34" charset="0"/>
            </a:rPr>
            <a:t> 6 </a:t>
          </a:r>
          <a:r>
            <a:rPr lang="en-US" sz="1100" b="1">
              <a:effectLst/>
              <a:latin typeface="Arial" panose="020B0604020202020204" pitchFamily="34" charset="0"/>
              <a:ea typeface="+mn-ea"/>
              <a:cs typeface="Arial" panose="020B0604020202020204" pitchFamily="34" charset="0"/>
            </a:rPr>
            <a:t>HF in Ar</a:t>
          </a:r>
          <a:r>
            <a:rPr lang="en-US" sz="1100" b="1" baseline="0">
              <a:effectLst/>
              <a:latin typeface="Arial" panose="020B0604020202020204" pitchFamily="34" charset="0"/>
              <a:ea typeface="+mn-ea"/>
              <a:cs typeface="Arial" panose="020B0604020202020204" pitchFamily="34" charset="0"/>
            </a:rPr>
            <a:t> </a:t>
          </a:r>
          <a:r>
            <a:rPr lang="en-US" sz="1100" b="1">
              <a:effectLst/>
              <a:latin typeface="Arial" panose="020B0604020202020204" pitchFamily="34" charset="0"/>
              <a:ea typeface="+mn-ea"/>
              <a:cs typeface="Arial" panose="020B0604020202020204" pitchFamily="34" charset="0"/>
            </a:rPr>
            <a:t>Wad Almahi Locality, Blue Nile State </a:t>
          </a:r>
          <a:endParaRPr lang="ar-SA" sz="1100" b="1">
            <a:effectLst/>
            <a:latin typeface="Arial" panose="020B0604020202020204" pitchFamily="34" charset="0"/>
            <a:ea typeface="+mn-ea"/>
            <a:cs typeface="Arial" panose="020B0604020202020204" pitchFamily="34" charset="0"/>
          </a:endParaRPr>
        </a:p>
        <a:p>
          <a:pPr marL="0" marR="0" indent="0" defTabSz="914400" rtl="1" eaLnBrk="1" fontAlgn="auto" latinLnBrk="0" hangingPunct="1">
            <a:lnSpc>
              <a:spcPct val="100000"/>
            </a:lnSpc>
            <a:spcBef>
              <a:spcPts val="0"/>
            </a:spcBef>
            <a:spcAft>
              <a:spcPts val="0"/>
            </a:spcAft>
            <a:buClrTx/>
            <a:buSzTx/>
            <a:buFontTx/>
            <a:buNone/>
            <a:tabLst/>
            <a:defRPr/>
          </a:pPr>
          <a:r>
            <a:rPr lang="ar-SA" sz="1100" b="1" baseline="0">
              <a:effectLst/>
              <a:latin typeface="+mn-lt"/>
              <a:ea typeface="+mn-ea"/>
              <a:cs typeface="+mn-cs"/>
            </a:rPr>
            <a:t>الموقع : عمل و إنشاء حفرة المحرقة في منطقة المخلفات - مركز صحي القرية 6</a:t>
          </a:r>
          <a:r>
            <a:rPr lang="en-US" sz="1400" b="1" baseline="0">
              <a:effectLst/>
              <a:latin typeface="+mn-lt"/>
              <a:ea typeface="+mn-ea"/>
              <a:cs typeface="+mn-cs"/>
            </a:rPr>
            <a:t>(4 )</a:t>
          </a:r>
          <a:endParaRPr lang="en-US" sz="1400">
            <a:effectLst/>
          </a:endParaRPr>
        </a:p>
        <a:p>
          <a:pPr marL="0" marR="0" indent="0" defTabSz="914400" rtl="1" eaLnBrk="1" fontAlgn="auto" latinLnBrk="0" hangingPunct="1">
            <a:lnSpc>
              <a:spcPct val="100000"/>
            </a:lnSpc>
            <a:spcBef>
              <a:spcPts val="0"/>
            </a:spcBef>
            <a:spcAft>
              <a:spcPts val="0"/>
            </a:spcAft>
            <a:buClrTx/>
            <a:buSzTx/>
            <a:buFontTx/>
            <a:buNone/>
            <a:tabLst/>
            <a:defRPr/>
          </a:pPr>
          <a:endParaRPr lang="en-US">
            <a:effectLst/>
          </a:endParaRPr>
        </a:p>
        <a:p>
          <a:endParaRPr lang="en-US" sz="1100" b="1" baseline="0">
            <a:effectLst/>
            <a:latin typeface="Arial" panose="020B0604020202020204" pitchFamily="34" charset="0"/>
            <a:ea typeface="+mn-ea"/>
            <a:cs typeface="Arial" panose="020B0604020202020204" pitchFamily="34" charset="0"/>
          </a:endParaRPr>
        </a:p>
        <a:p>
          <a:r>
            <a:rPr lang="en-US" sz="800" b="1" baseline="0">
              <a:effectLst/>
              <a:latin typeface="Arial" panose="020B0604020202020204" pitchFamily="34" charset="0"/>
              <a:ea typeface="+mn-ea"/>
              <a:cs typeface="Arial" panose="020B0604020202020204" pitchFamily="34" charset="0"/>
            </a:rPr>
            <a:t> </a:t>
          </a:r>
          <a:endParaRPr lang="en-US" sz="1100" b="1" baseline="0">
            <a:effectLst/>
            <a:latin typeface="Arial" panose="020B0604020202020204" pitchFamily="34" charset="0"/>
            <a:ea typeface="+mn-ea"/>
            <a:cs typeface="Arial" panose="020B0604020202020204" pitchFamily="34" charset="0"/>
          </a:endParaRPr>
        </a:p>
        <a:p>
          <a:endParaRPr lang="en-US" sz="1100" b="1">
            <a:effectLst/>
            <a:latin typeface="Calibri" panose="020F0502020204030204" pitchFamily="34" charset="0"/>
            <a:ea typeface="Calibri" panose="020F050202020403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24763</xdr:colOff>
      <xdr:row>0</xdr:row>
      <xdr:rowOff>17145</xdr:rowOff>
    </xdr:from>
    <xdr:to>
      <xdr:col>5</xdr:col>
      <xdr:colOff>106680</xdr:colOff>
      <xdr:row>0</xdr:row>
      <xdr:rowOff>1287780</xdr:rowOff>
    </xdr:to>
    <xdr:pic>
      <xdr:nvPicPr>
        <xdr:cNvPr id="2" name="Picture 1" descr="IRC_Header">
          <a:extLst>
            <a:ext uri="{FF2B5EF4-FFF2-40B4-BE49-F238E27FC236}">
              <a16:creationId xmlns:a16="http://schemas.microsoft.com/office/drawing/2014/main" id="{22BDC3A1-BDE4-4F20-A097-8010975522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649603" y="17145"/>
          <a:ext cx="2581277" cy="165735"/>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388618</xdr:colOff>
      <xdr:row>0</xdr:row>
      <xdr:rowOff>7620</xdr:rowOff>
    </xdr:from>
    <xdr:to>
      <xdr:col>7</xdr:col>
      <xdr:colOff>0</xdr:colOff>
      <xdr:row>0</xdr:row>
      <xdr:rowOff>1310639</xdr:rowOff>
    </xdr:to>
    <xdr:sp macro="" textlink="">
      <xdr:nvSpPr>
        <xdr:cNvPr id="3" name="Text Box 2">
          <a:extLst>
            <a:ext uri="{FF2B5EF4-FFF2-40B4-BE49-F238E27FC236}">
              <a16:creationId xmlns:a16="http://schemas.microsoft.com/office/drawing/2014/main" id="{7FAA45B3-255D-437D-B360-0EC042A08EED}"/>
            </a:ext>
          </a:extLst>
        </xdr:cNvPr>
        <xdr:cNvSpPr txBox="1">
          <a:spLocks noChangeArrowheads="1"/>
        </xdr:cNvSpPr>
      </xdr:nvSpPr>
      <xdr:spPr bwMode="auto">
        <a:xfrm>
          <a:off x="1638298" y="7620"/>
          <a:ext cx="2783206" cy="175259"/>
        </a:xfrm>
        <a:prstGeom prst="rect">
          <a:avLst/>
        </a:prstGeom>
        <a:noFill/>
        <a:ln w="9525">
          <a:noFill/>
          <a:miter lim="800000"/>
          <a:headEnd/>
          <a:tailEnd/>
        </a:ln>
      </xdr:spPr>
      <xdr:txBody>
        <a:bodyPr rot="0" vert="horz" wrap="square" lIns="91440" tIns="45720" rIns="91440" bIns="45720" anchor="t" anchorCtr="0">
          <a:noAutofit/>
        </a:bodyPr>
        <a:lstStyle/>
        <a:p>
          <a:r>
            <a:rPr lang="en-US" sz="1100" b="1">
              <a:effectLst/>
              <a:latin typeface="Arial" panose="020B0604020202020204" pitchFamily="34" charset="0"/>
              <a:ea typeface="+mn-ea"/>
              <a:cs typeface="Arial" panose="020B0604020202020204" pitchFamily="34" charset="0"/>
            </a:rPr>
            <a:t>International Rescue Committee (IRC), Sudan Program</a:t>
          </a:r>
          <a:endParaRPr lang="en-US">
            <a:effectLst/>
            <a:latin typeface="Arial" panose="020B0604020202020204" pitchFamily="34" charset="0"/>
            <a:cs typeface="Arial" panose="020B0604020202020204" pitchFamily="34" charset="0"/>
          </a:endParaRPr>
        </a:p>
        <a:p>
          <a:r>
            <a:rPr lang="en-US" sz="1100" b="1">
              <a:effectLst/>
              <a:latin typeface="Arial" panose="020B0604020202020204" pitchFamily="34" charset="0"/>
              <a:ea typeface="+mn-ea"/>
              <a:cs typeface="Arial" panose="020B0604020202020204" pitchFamily="34" charset="0"/>
            </a:rPr>
            <a:t>Project Name: Lifesaving Primary Healthcare and WASH Services in Underserved Areas of Sudan</a:t>
          </a:r>
        </a:p>
        <a:p>
          <a:r>
            <a:rPr lang="en-US" sz="1100" b="1">
              <a:effectLst/>
              <a:latin typeface="Arial" panose="020B0604020202020204" pitchFamily="34" charset="0"/>
              <a:ea typeface="+mn-ea"/>
              <a:cs typeface="Arial" panose="020B0604020202020204" pitchFamily="34" charset="0"/>
            </a:rPr>
            <a:t>Funded by (BHA).</a:t>
          </a:r>
        </a:p>
        <a:p>
          <a:r>
            <a:rPr lang="en-US" sz="1100" b="1">
              <a:effectLst/>
              <a:latin typeface="Arial" panose="020B0604020202020204" pitchFamily="34" charset="0"/>
              <a:ea typeface="+mn-ea"/>
              <a:cs typeface="Arial" panose="020B0604020202020204" pitchFamily="34" charset="0"/>
            </a:rPr>
            <a:t>Intervention: Construction of Organic Pit in the Medical Waste Zone in Village 6 in Wad Almahi</a:t>
          </a:r>
          <a:r>
            <a:rPr lang="en-US" sz="1100" b="1" baseline="0">
              <a:effectLst/>
              <a:latin typeface="Arial" panose="020B0604020202020204" pitchFamily="34" charset="0"/>
              <a:ea typeface="+mn-ea"/>
              <a:cs typeface="Arial" panose="020B0604020202020204" pitchFamily="34" charset="0"/>
            </a:rPr>
            <a:t> </a:t>
          </a:r>
          <a:r>
            <a:rPr lang="en-US" sz="1100" b="1">
              <a:effectLst/>
              <a:latin typeface="Arial" panose="020B0604020202020204" pitchFamily="34" charset="0"/>
              <a:ea typeface="+mn-ea"/>
              <a:cs typeface="Arial" panose="020B0604020202020204" pitchFamily="34" charset="0"/>
            </a:rPr>
            <a:t>Locality, Blue Nile State </a:t>
          </a:r>
        </a:p>
        <a:p>
          <a:pPr rtl="1"/>
          <a:r>
            <a:rPr lang="ar-SA" sz="1100" b="1" baseline="0">
              <a:effectLst/>
              <a:latin typeface="Arial" panose="020B0604020202020204" pitchFamily="34" charset="0"/>
              <a:ea typeface="+mn-ea"/>
              <a:cs typeface="Arial" panose="020B0604020202020204" pitchFamily="34" charset="0"/>
            </a:rPr>
            <a:t>الموقع : عمل و إنشاء حفر المخلفات العضوية في منطقة المخلفات - مركز صحي القرية 6</a:t>
          </a:r>
          <a:r>
            <a:rPr lang="en-US" sz="1100" b="1" baseline="0">
              <a:effectLst/>
              <a:latin typeface="Arial" panose="020B0604020202020204" pitchFamily="34" charset="0"/>
              <a:ea typeface="+mn-ea"/>
              <a:cs typeface="Arial" panose="020B0604020202020204" pitchFamily="34" charset="0"/>
            </a:rPr>
            <a:t>     </a:t>
          </a:r>
          <a:r>
            <a:rPr lang="en-US" sz="1400" b="1" baseline="0">
              <a:effectLst/>
              <a:latin typeface="+mn-lt"/>
              <a:ea typeface="+mn-ea"/>
              <a:cs typeface="+mn-cs"/>
            </a:rPr>
            <a:t>(3 )</a:t>
          </a:r>
          <a:endParaRPr lang="en-US" sz="1400" b="1" baseline="0">
            <a:effectLst/>
            <a:latin typeface="Arial" panose="020B0604020202020204" pitchFamily="34" charset="0"/>
            <a:ea typeface="+mn-ea"/>
            <a:cs typeface="Arial" panose="020B0604020202020204" pitchFamily="34" charset="0"/>
          </a:endParaRPr>
        </a:p>
        <a:p>
          <a:r>
            <a:rPr lang="en-US" sz="800" b="1" baseline="0">
              <a:effectLst/>
              <a:latin typeface="Arial" panose="020B0604020202020204" pitchFamily="34" charset="0"/>
              <a:ea typeface="+mn-ea"/>
              <a:cs typeface="Arial" panose="020B0604020202020204" pitchFamily="34" charset="0"/>
            </a:rPr>
            <a:t> </a:t>
          </a:r>
          <a:endParaRPr lang="en-US" sz="1100" b="1">
            <a:effectLst/>
            <a:latin typeface="Calibri" panose="020F0502020204030204" pitchFamily="34" charset="0"/>
            <a:ea typeface="Calibri" panose="020F050202020403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24763</xdr:colOff>
      <xdr:row>0</xdr:row>
      <xdr:rowOff>17145</xdr:rowOff>
    </xdr:from>
    <xdr:to>
      <xdr:col>5</xdr:col>
      <xdr:colOff>106680</xdr:colOff>
      <xdr:row>0</xdr:row>
      <xdr:rowOff>1287780</xdr:rowOff>
    </xdr:to>
    <xdr:pic>
      <xdr:nvPicPr>
        <xdr:cNvPr id="2" name="Picture 1" descr="IRC_Header">
          <a:extLst>
            <a:ext uri="{FF2B5EF4-FFF2-40B4-BE49-F238E27FC236}">
              <a16:creationId xmlns:a16="http://schemas.microsoft.com/office/drawing/2014/main" id="{DC5DBFFB-3904-42E3-A5B4-A238299331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649603" y="17145"/>
          <a:ext cx="2581277" cy="165735"/>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388618</xdr:colOff>
      <xdr:row>0</xdr:row>
      <xdr:rowOff>76890</xdr:rowOff>
    </xdr:from>
    <xdr:to>
      <xdr:col>7</xdr:col>
      <xdr:colOff>0</xdr:colOff>
      <xdr:row>1</xdr:row>
      <xdr:rowOff>42945</xdr:rowOff>
    </xdr:to>
    <xdr:sp macro="" textlink="">
      <xdr:nvSpPr>
        <xdr:cNvPr id="3" name="Text Box 2">
          <a:extLst>
            <a:ext uri="{FF2B5EF4-FFF2-40B4-BE49-F238E27FC236}">
              <a16:creationId xmlns:a16="http://schemas.microsoft.com/office/drawing/2014/main" id="{DCDCD68B-0810-4CF6-9453-8817DA1748DD}"/>
            </a:ext>
          </a:extLst>
        </xdr:cNvPr>
        <xdr:cNvSpPr txBox="1">
          <a:spLocks noChangeArrowheads="1"/>
        </xdr:cNvSpPr>
      </xdr:nvSpPr>
      <xdr:spPr bwMode="auto">
        <a:xfrm>
          <a:off x="1226818" y="76890"/>
          <a:ext cx="6835661" cy="1303019"/>
        </a:xfrm>
        <a:prstGeom prst="rect">
          <a:avLst/>
        </a:prstGeom>
        <a:noFill/>
        <a:ln w="9525">
          <a:noFill/>
          <a:miter lim="800000"/>
          <a:headEnd/>
          <a:tailEnd/>
        </a:ln>
      </xdr:spPr>
      <xdr:txBody>
        <a:bodyPr rot="0" vert="horz" wrap="square" lIns="91440" tIns="45720" rIns="91440" bIns="45720" anchor="t" anchorCtr="0">
          <a:noAutofit/>
        </a:bodyPr>
        <a:lstStyle/>
        <a:p>
          <a:r>
            <a:rPr lang="en-US" sz="1100" b="1">
              <a:effectLst/>
              <a:latin typeface="Arial" panose="020B0604020202020204" pitchFamily="34" charset="0"/>
              <a:ea typeface="+mn-ea"/>
              <a:cs typeface="Arial" panose="020B0604020202020204" pitchFamily="34" charset="0"/>
            </a:rPr>
            <a:t>International Rescue Committee (IRC), Sudan Program</a:t>
          </a:r>
          <a:endParaRPr lang="en-US">
            <a:effectLst/>
            <a:latin typeface="Arial" panose="020B0604020202020204" pitchFamily="34" charset="0"/>
            <a:cs typeface="Arial" panose="020B0604020202020204" pitchFamily="34" charset="0"/>
          </a:endParaRPr>
        </a:p>
        <a:p>
          <a:r>
            <a:rPr lang="en-US" sz="1100" b="1">
              <a:effectLst/>
              <a:latin typeface="Arial" panose="020B0604020202020204" pitchFamily="34" charset="0"/>
              <a:ea typeface="+mn-ea"/>
              <a:cs typeface="Arial" panose="020B0604020202020204" pitchFamily="34" charset="0"/>
            </a:rPr>
            <a:t>Project Name: Lifesaving Primary Healthcare and WASH Services in Underserved Areas of Sudan</a:t>
          </a:r>
        </a:p>
        <a:p>
          <a:r>
            <a:rPr lang="en-US" sz="1100" b="1">
              <a:effectLst/>
              <a:latin typeface="Arial" panose="020B0604020202020204" pitchFamily="34" charset="0"/>
              <a:ea typeface="+mn-ea"/>
              <a:cs typeface="Arial" panose="020B0604020202020204" pitchFamily="34" charset="0"/>
            </a:rPr>
            <a:t>Funded by (BHA).</a:t>
          </a:r>
        </a:p>
        <a:p>
          <a:r>
            <a:rPr lang="en-US" sz="1100" b="1">
              <a:effectLst/>
              <a:latin typeface="Arial" panose="020B0604020202020204" pitchFamily="34" charset="0"/>
              <a:ea typeface="+mn-ea"/>
              <a:cs typeface="Arial" panose="020B0604020202020204" pitchFamily="34" charset="0"/>
            </a:rPr>
            <a:t>Intervention: Construction of Organic Pit in the Medical Waste Zone in Village 6 HF</a:t>
          </a:r>
          <a:r>
            <a:rPr lang="en-US" sz="1100" b="1" baseline="0">
              <a:effectLst/>
              <a:latin typeface="Arial" panose="020B0604020202020204" pitchFamily="34" charset="0"/>
              <a:ea typeface="+mn-ea"/>
              <a:cs typeface="Arial" panose="020B0604020202020204" pitchFamily="34" charset="0"/>
            </a:rPr>
            <a:t> </a:t>
          </a:r>
          <a:r>
            <a:rPr lang="en-US" sz="1100" b="1">
              <a:effectLst/>
              <a:latin typeface="Arial" panose="020B0604020202020204" pitchFamily="34" charset="0"/>
              <a:ea typeface="+mn-ea"/>
              <a:cs typeface="Arial" panose="020B0604020202020204" pitchFamily="34" charset="0"/>
            </a:rPr>
            <a:t>in  Wad Almahi Locality, Blue Nile State </a:t>
          </a:r>
        </a:p>
        <a:p>
          <a:pPr rtl="1"/>
          <a:r>
            <a:rPr lang="ar-SA" sz="1100" b="1" baseline="0">
              <a:effectLst/>
              <a:latin typeface="Arial" panose="020B0604020202020204" pitchFamily="34" charset="0"/>
              <a:ea typeface="+mn-ea"/>
              <a:cs typeface="+mn-cs"/>
            </a:rPr>
            <a:t>الموقع : عمل و إنشاء حفر المخلفات االحادة في منطقة المخلفات - مركز صحي القرية 6</a:t>
          </a:r>
          <a:r>
            <a:rPr lang="en-US" sz="1100" b="1" baseline="0">
              <a:effectLst/>
              <a:latin typeface="Arial" panose="020B0604020202020204" pitchFamily="34" charset="0"/>
              <a:ea typeface="+mn-ea"/>
              <a:cs typeface="+mn-cs"/>
            </a:rPr>
            <a:t> </a:t>
          </a:r>
          <a:r>
            <a:rPr lang="en-US" sz="1400" b="1" baseline="0">
              <a:effectLst/>
              <a:latin typeface="+mn-lt"/>
              <a:ea typeface="+mn-ea"/>
              <a:cs typeface="+mn-cs"/>
            </a:rPr>
            <a:t> </a:t>
          </a:r>
          <a:r>
            <a:rPr lang="en-US" sz="1100" b="1" baseline="0">
              <a:effectLst/>
              <a:latin typeface="Arial" panose="020B0604020202020204" pitchFamily="34" charset="0"/>
              <a:ea typeface="+mn-ea"/>
              <a:cs typeface="Arial" panose="020B0604020202020204" pitchFamily="34" charset="0"/>
            </a:rPr>
            <a:t> </a:t>
          </a:r>
          <a:endParaRPr lang="en-US" sz="1100" b="1">
            <a:effectLst/>
            <a:latin typeface="Calibri" panose="020F0502020204030204" pitchFamily="34" charset="0"/>
            <a:ea typeface="Calibri" panose="020F050202020403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24763</xdr:colOff>
      <xdr:row>0</xdr:row>
      <xdr:rowOff>17145</xdr:rowOff>
    </xdr:from>
    <xdr:to>
      <xdr:col>5</xdr:col>
      <xdr:colOff>106680</xdr:colOff>
      <xdr:row>0</xdr:row>
      <xdr:rowOff>1287780</xdr:rowOff>
    </xdr:to>
    <xdr:pic>
      <xdr:nvPicPr>
        <xdr:cNvPr id="2" name="Picture 1" descr="IRC_Header">
          <a:extLst>
            <a:ext uri="{FF2B5EF4-FFF2-40B4-BE49-F238E27FC236}">
              <a16:creationId xmlns:a16="http://schemas.microsoft.com/office/drawing/2014/main" id="{B8838836-98F3-4035-A5F8-D592D5106A3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649603" y="17145"/>
          <a:ext cx="2581277" cy="165735"/>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312420</xdr:colOff>
      <xdr:row>0</xdr:row>
      <xdr:rowOff>76200</xdr:rowOff>
    </xdr:from>
    <xdr:to>
      <xdr:col>7</xdr:col>
      <xdr:colOff>0</xdr:colOff>
      <xdr:row>0</xdr:row>
      <xdr:rowOff>1310639</xdr:rowOff>
    </xdr:to>
    <xdr:sp macro="" textlink="">
      <xdr:nvSpPr>
        <xdr:cNvPr id="3" name="Text Box 2">
          <a:extLst>
            <a:ext uri="{FF2B5EF4-FFF2-40B4-BE49-F238E27FC236}">
              <a16:creationId xmlns:a16="http://schemas.microsoft.com/office/drawing/2014/main" id="{27C90BE8-F21A-4E05-8A90-157B8B0A7319}"/>
            </a:ext>
          </a:extLst>
        </xdr:cNvPr>
        <xdr:cNvSpPr txBox="1">
          <a:spLocks noChangeArrowheads="1"/>
        </xdr:cNvSpPr>
      </xdr:nvSpPr>
      <xdr:spPr bwMode="auto">
        <a:xfrm>
          <a:off x="1562100" y="76200"/>
          <a:ext cx="2811780" cy="106679"/>
        </a:xfrm>
        <a:prstGeom prst="rect">
          <a:avLst/>
        </a:prstGeom>
        <a:noFill/>
        <a:ln w="9525">
          <a:noFill/>
          <a:miter lim="800000"/>
          <a:headEnd/>
          <a:tailEnd/>
        </a:ln>
      </xdr:spPr>
      <xdr:txBody>
        <a:bodyPr rot="0" vert="horz" wrap="square" lIns="91440" tIns="45720" rIns="91440" bIns="45720" anchor="t" anchorCtr="0">
          <a:noAutofit/>
        </a:bodyPr>
        <a:lstStyle/>
        <a:p>
          <a:r>
            <a:rPr lang="en-US" sz="1100" b="1">
              <a:effectLst/>
              <a:latin typeface="Arial" panose="020B0604020202020204" pitchFamily="34" charset="0"/>
              <a:ea typeface="+mn-ea"/>
              <a:cs typeface="Arial" panose="020B0604020202020204" pitchFamily="34" charset="0"/>
            </a:rPr>
            <a:t>International Rescue Committee (IRC), Sudan Program</a:t>
          </a:r>
          <a:endParaRPr lang="en-US">
            <a:effectLst/>
            <a:latin typeface="Arial" panose="020B0604020202020204" pitchFamily="34" charset="0"/>
            <a:cs typeface="Arial" panose="020B0604020202020204" pitchFamily="34" charset="0"/>
          </a:endParaRPr>
        </a:p>
        <a:p>
          <a:r>
            <a:rPr lang="en-US" sz="1100" b="1">
              <a:effectLst/>
              <a:latin typeface="Arial" panose="020B0604020202020204" pitchFamily="34" charset="0"/>
              <a:ea typeface="+mn-ea"/>
              <a:cs typeface="Arial" panose="020B0604020202020204" pitchFamily="34" charset="0"/>
            </a:rPr>
            <a:t>Project Name: Lifesaving Primary Healthcare and WASH Services in Underserved Areas of Sudan</a:t>
          </a:r>
        </a:p>
        <a:p>
          <a:r>
            <a:rPr lang="en-US" sz="1100" b="1">
              <a:effectLst/>
              <a:latin typeface="Arial" panose="020B0604020202020204" pitchFamily="34" charset="0"/>
              <a:ea typeface="+mn-ea"/>
              <a:cs typeface="Arial" panose="020B0604020202020204" pitchFamily="34" charset="0"/>
            </a:rPr>
            <a:t>Funded by (BHA).</a:t>
          </a:r>
        </a:p>
        <a:p>
          <a:r>
            <a:rPr lang="en-US" sz="1100" b="1">
              <a:effectLst/>
              <a:latin typeface="Arial" panose="020B0604020202020204" pitchFamily="34" charset="0"/>
              <a:ea typeface="+mn-ea"/>
              <a:cs typeface="Arial" panose="020B0604020202020204" pitchFamily="34" charset="0"/>
            </a:rPr>
            <a:t>Intervention: Construction of Fence for The Medical</a:t>
          </a:r>
          <a:r>
            <a:rPr lang="en-US" sz="1100" b="1" baseline="0">
              <a:effectLst/>
              <a:latin typeface="Arial" panose="020B0604020202020204" pitchFamily="34" charset="0"/>
              <a:ea typeface="+mn-ea"/>
              <a:cs typeface="Arial" panose="020B0604020202020204" pitchFamily="34" charset="0"/>
            </a:rPr>
            <a:t> Waste Zone in </a:t>
          </a:r>
          <a:r>
            <a:rPr lang="en-US" sz="1100" b="1">
              <a:effectLst/>
              <a:latin typeface="Arial" panose="020B0604020202020204" pitchFamily="34" charset="0"/>
              <a:ea typeface="+mn-ea"/>
              <a:cs typeface="Arial" panose="020B0604020202020204" pitchFamily="34" charset="0"/>
            </a:rPr>
            <a:t>Village</a:t>
          </a:r>
          <a:r>
            <a:rPr lang="en-US" sz="1100" b="1" baseline="0">
              <a:effectLst/>
              <a:latin typeface="Arial" panose="020B0604020202020204" pitchFamily="34" charset="0"/>
              <a:ea typeface="+mn-ea"/>
              <a:cs typeface="Arial" panose="020B0604020202020204" pitchFamily="34" charset="0"/>
            </a:rPr>
            <a:t> 6 </a:t>
          </a:r>
          <a:r>
            <a:rPr lang="en-US" sz="1100" b="1">
              <a:effectLst/>
              <a:latin typeface="Arial" panose="020B0604020202020204" pitchFamily="34" charset="0"/>
              <a:ea typeface="+mn-ea"/>
              <a:cs typeface="Arial" panose="020B0604020202020204" pitchFamily="34" charset="0"/>
            </a:rPr>
            <a:t>HF in Wad Almahi Locality,</a:t>
          </a:r>
          <a:r>
            <a:rPr lang="en-US" sz="1100" b="1" baseline="0">
              <a:effectLst/>
              <a:latin typeface="Arial" panose="020B0604020202020204" pitchFamily="34" charset="0"/>
              <a:ea typeface="+mn-ea"/>
              <a:cs typeface="Arial" panose="020B0604020202020204" pitchFamily="34" charset="0"/>
            </a:rPr>
            <a:t> Blue Nile State</a:t>
          </a:r>
          <a:endParaRPr lang="ar-SA" sz="1100" b="1" baseline="0">
            <a:effectLst/>
            <a:latin typeface="Arial" panose="020B0604020202020204" pitchFamily="34" charset="0"/>
            <a:ea typeface="+mn-ea"/>
            <a:cs typeface="Arial" panose="020B0604020202020204" pitchFamily="34" charset="0"/>
          </a:endParaRPr>
        </a:p>
        <a:p>
          <a:pPr marL="0" marR="0" indent="0" defTabSz="914400" rtl="1" eaLnBrk="1" fontAlgn="auto" latinLnBrk="0" hangingPunct="1">
            <a:lnSpc>
              <a:spcPct val="100000"/>
            </a:lnSpc>
            <a:spcBef>
              <a:spcPts val="0"/>
            </a:spcBef>
            <a:spcAft>
              <a:spcPts val="0"/>
            </a:spcAft>
            <a:buClrTx/>
            <a:buSzTx/>
            <a:buFontTx/>
            <a:buNone/>
            <a:tabLst/>
            <a:defRPr/>
          </a:pPr>
          <a:r>
            <a:rPr lang="ar-SA" sz="1100" b="1" baseline="0">
              <a:effectLst/>
              <a:latin typeface="+mn-lt"/>
              <a:ea typeface="+mn-ea"/>
              <a:cs typeface="+mn-cs"/>
            </a:rPr>
            <a:t>الموقع : عمل و إنشاء سورمنطقة المخلفات في منطقة المخلفات العضوية - مركز صحي القرية 6</a:t>
          </a:r>
          <a:r>
            <a:rPr lang="en-US" sz="1100" b="1" baseline="0">
              <a:effectLst/>
              <a:latin typeface="+mn-lt"/>
              <a:ea typeface="+mn-ea"/>
              <a:cs typeface="+mn-cs"/>
            </a:rPr>
            <a:t>   </a:t>
          </a:r>
          <a:r>
            <a:rPr lang="ar-SA" sz="1100" b="1" baseline="0">
              <a:effectLst/>
              <a:latin typeface="+mn-lt"/>
              <a:ea typeface="+mn-ea"/>
              <a:cs typeface="+mn-cs"/>
            </a:rPr>
            <a:t> </a:t>
          </a:r>
          <a:r>
            <a:rPr lang="en-US" sz="1600" b="1" baseline="0">
              <a:effectLst/>
              <a:latin typeface="+mn-lt"/>
              <a:ea typeface="+mn-ea"/>
              <a:cs typeface="+mn-cs"/>
            </a:rPr>
            <a:t>(2)</a:t>
          </a:r>
          <a:endParaRPr lang="en-US" sz="1100" b="1" baseline="0">
            <a:effectLst/>
            <a:latin typeface="Arial" panose="020B0604020202020204" pitchFamily="34" charset="0"/>
            <a:ea typeface="+mn-ea"/>
            <a:cs typeface="Arial" panose="020B0604020202020204" pitchFamily="34" charset="0"/>
          </a:endParaRPr>
        </a:p>
        <a:p>
          <a:r>
            <a:rPr lang="en-US" sz="1100" b="1" baseline="0">
              <a:effectLst/>
              <a:latin typeface="Arial" panose="020B0604020202020204" pitchFamily="34" charset="0"/>
              <a:ea typeface="+mn-ea"/>
              <a:cs typeface="Arial" panose="020B0604020202020204" pitchFamily="34" charset="0"/>
            </a:rPr>
            <a:t> </a:t>
          </a:r>
        </a:p>
        <a:p>
          <a:pPr marL="0" marR="0">
            <a:lnSpc>
              <a:spcPct val="107000"/>
            </a:lnSpc>
            <a:spcBef>
              <a:spcPts val="0"/>
            </a:spcBef>
            <a:spcAft>
              <a:spcPts val="800"/>
            </a:spcAft>
          </a:pPr>
          <a:endParaRPr lang="en-US" sz="1100" b="1">
            <a:effectLst/>
            <a:latin typeface="Arial" panose="020B0604020202020204" pitchFamily="34" charset="0"/>
            <a:ea typeface="Calibri" panose="020F050202020403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24763</xdr:colOff>
      <xdr:row>0</xdr:row>
      <xdr:rowOff>17145</xdr:rowOff>
    </xdr:from>
    <xdr:to>
      <xdr:col>2</xdr:col>
      <xdr:colOff>853440</xdr:colOff>
      <xdr:row>1</xdr:row>
      <xdr:rowOff>0</xdr:rowOff>
    </xdr:to>
    <xdr:pic>
      <xdr:nvPicPr>
        <xdr:cNvPr id="4" name="Picture 3" descr="IRC_Header">
          <a:extLst>
            <a:ext uri="{FF2B5EF4-FFF2-40B4-BE49-F238E27FC236}">
              <a16:creationId xmlns:a16="http://schemas.microsoft.com/office/drawing/2014/main" id="{681EB9DF-5686-476A-A4E1-6756832BF5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24763" y="17145"/>
          <a:ext cx="5027297" cy="942975"/>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xdr:colOff>
      <xdr:row>0</xdr:row>
      <xdr:rowOff>76200</xdr:rowOff>
    </xdr:from>
    <xdr:to>
      <xdr:col>4</xdr:col>
      <xdr:colOff>0</xdr:colOff>
      <xdr:row>0</xdr:row>
      <xdr:rowOff>1066800</xdr:rowOff>
    </xdr:to>
    <xdr:sp macro="" textlink="">
      <xdr:nvSpPr>
        <xdr:cNvPr id="5" name="Text Box 2">
          <a:extLst>
            <a:ext uri="{FF2B5EF4-FFF2-40B4-BE49-F238E27FC236}">
              <a16:creationId xmlns:a16="http://schemas.microsoft.com/office/drawing/2014/main" id="{F877E6A6-8AD0-4AF7-8D1B-F67A0F17AAE0}"/>
            </a:ext>
          </a:extLst>
        </xdr:cNvPr>
        <xdr:cNvSpPr txBox="1">
          <a:spLocks noChangeArrowheads="1"/>
        </xdr:cNvSpPr>
      </xdr:nvSpPr>
      <xdr:spPr bwMode="auto">
        <a:xfrm>
          <a:off x="876300" y="76200"/>
          <a:ext cx="5737860" cy="990600"/>
        </a:xfrm>
        <a:prstGeom prst="rect">
          <a:avLst/>
        </a:prstGeom>
        <a:noFill/>
        <a:ln w="9525">
          <a:noFill/>
          <a:miter lim="800000"/>
          <a:headEnd/>
          <a:tailEnd/>
        </a:ln>
      </xdr:spPr>
      <xdr:txBody>
        <a:bodyPr rot="0" vert="horz" wrap="square" lIns="91440" tIns="45720" rIns="91440" bIns="45720" anchor="t" anchorCtr="0">
          <a:noAutofit/>
        </a:bodyPr>
        <a:lstStyle/>
        <a:p>
          <a:r>
            <a:rPr lang="en-US" sz="1050" b="1">
              <a:effectLst/>
              <a:latin typeface="Arial" panose="020B0604020202020204" pitchFamily="34" charset="0"/>
              <a:ea typeface="+mn-ea"/>
              <a:cs typeface="Arial" panose="020B0604020202020204" pitchFamily="34" charset="0"/>
            </a:rPr>
            <a:t>International Rescue Committee (IRC), Sudan Program</a:t>
          </a:r>
          <a:endParaRPr lang="en-US" sz="1050" b="1">
            <a:effectLst/>
            <a:latin typeface="Arial" panose="020B0604020202020204" pitchFamily="34" charset="0"/>
            <a:cs typeface="Arial" panose="020B0604020202020204" pitchFamily="34" charset="0"/>
          </a:endParaRPr>
        </a:p>
        <a:p>
          <a:r>
            <a:rPr lang="en-US" sz="1050" b="1">
              <a:effectLst/>
              <a:latin typeface="Arial" panose="020B0604020202020204" pitchFamily="34" charset="0"/>
              <a:ea typeface="+mn-ea"/>
              <a:cs typeface="Arial" panose="020B0604020202020204" pitchFamily="34" charset="0"/>
            </a:rPr>
            <a:t>Project Name: Lifesaving Primary Healthcare and WASH Services in Underserved Areas of Sudan</a:t>
          </a:r>
        </a:p>
        <a:p>
          <a:r>
            <a:rPr lang="en-US" sz="1050" b="1">
              <a:effectLst/>
              <a:latin typeface="Arial" panose="020B0604020202020204" pitchFamily="34" charset="0"/>
              <a:ea typeface="+mn-ea"/>
              <a:cs typeface="Arial" panose="020B0604020202020204" pitchFamily="34" charset="0"/>
            </a:rPr>
            <a:t>Funded by (BHA).</a:t>
          </a:r>
        </a:p>
        <a:p>
          <a:r>
            <a:rPr lang="en-US" sz="1050" b="1">
              <a:effectLst/>
              <a:latin typeface="Arial" panose="020B0604020202020204" pitchFamily="34" charset="0"/>
              <a:ea typeface="+mn-ea"/>
              <a:cs typeface="Arial" panose="020B0604020202020204" pitchFamily="34" charset="0"/>
            </a:rPr>
            <a:t>Intervention: Construction of  The Medical</a:t>
          </a:r>
          <a:r>
            <a:rPr lang="en-US" sz="1050" b="1" baseline="0">
              <a:effectLst/>
              <a:latin typeface="Arial" panose="020B0604020202020204" pitchFamily="34" charset="0"/>
              <a:ea typeface="+mn-ea"/>
              <a:cs typeface="Arial" panose="020B0604020202020204" pitchFamily="34" charset="0"/>
            </a:rPr>
            <a:t> Waste Zone in </a:t>
          </a:r>
          <a:r>
            <a:rPr lang="en-US" sz="1050" b="1">
              <a:effectLst/>
              <a:latin typeface="Arial" panose="020B0604020202020204" pitchFamily="34" charset="0"/>
              <a:ea typeface="+mn-ea"/>
              <a:cs typeface="Arial" panose="020B0604020202020204" pitchFamily="34" charset="0"/>
            </a:rPr>
            <a:t>Village</a:t>
          </a:r>
          <a:r>
            <a:rPr lang="en-US" sz="1050" b="1" baseline="0">
              <a:effectLst/>
              <a:latin typeface="Arial" panose="020B0604020202020204" pitchFamily="34" charset="0"/>
              <a:ea typeface="+mn-ea"/>
              <a:cs typeface="Arial" panose="020B0604020202020204" pitchFamily="34" charset="0"/>
            </a:rPr>
            <a:t> 6 </a:t>
          </a:r>
          <a:r>
            <a:rPr lang="en-US" sz="1050" b="1">
              <a:effectLst/>
              <a:latin typeface="Arial" panose="020B0604020202020204" pitchFamily="34" charset="0"/>
              <a:ea typeface="+mn-ea"/>
              <a:cs typeface="Arial" panose="020B0604020202020204" pitchFamily="34" charset="0"/>
            </a:rPr>
            <a:t>HF in Wad Almahi Locality,</a:t>
          </a:r>
          <a:r>
            <a:rPr lang="en-US" sz="1050" b="1" baseline="0">
              <a:effectLst/>
              <a:latin typeface="Arial" panose="020B0604020202020204" pitchFamily="34" charset="0"/>
              <a:ea typeface="+mn-ea"/>
              <a:cs typeface="Arial" panose="020B0604020202020204" pitchFamily="34" charset="0"/>
            </a:rPr>
            <a:t> Blue Nile State</a:t>
          </a:r>
        </a:p>
        <a:p>
          <a:pPr algn="ctr"/>
          <a:r>
            <a:rPr lang="en-US" sz="1050" b="1" u="sng" baseline="0">
              <a:effectLst/>
              <a:latin typeface="Arial" panose="020B0604020202020204" pitchFamily="34" charset="0"/>
              <a:ea typeface="+mn-ea"/>
              <a:cs typeface="Arial" panose="020B0604020202020204" pitchFamily="34" charset="0"/>
            </a:rPr>
            <a:t>SUMMARY</a:t>
          </a:r>
          <a:endParaRPr lang="ar-SA" sz="1050" b="1" u="sng" baseline="0">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4F53C-281C-4643-B0F9-878919AFDF7E}">
  <dimension ref="A1:G37"/>
  <sheetViews>
    <sheetView view="pageBreakPreview" zoomScale="85" zoomScaleNormal="100" zoomScaleSheetLayoutView="85" workbookViewId="0">
      <pane ySplit="1" topLeftCell="A2" activePane="bottomLeft" state="frozen"/>
      <selection pane="bottomLeft" activeCell="I1" sqref="I1:K5"/>
    </sheetView>
  </sheetViews>
  <sheetFormatPr defaultRowHeight="15" x14ac:dyDescent="0.25"/>
  <cols>
    <col min="1" max="1" width="3.5703125" customWidth="1"/>
    <col min="3" max="3" width="59.85546875" customWidth="1"/>
    <col min="6" max="6" width="12.42578125" bestFit="1" customWidth="1"/>
    <col min="7" max="7" width="15.140625" bestFit="1" customWidth="1"/>
  </cols>
  <sheetData>
    <row r="1" spans="1:7" ht="112.5" customHeight="1" thickBot="1" x14ac:dyDescent="0.3">
      <c r="A1" s="6"/>
      <c r="B1" s="177"/>
      <c r="C1" s="178"/>
      <c r="D1" s="178"/>
      <c r="E1" s="178"/>
      <c r="F1" s="178"/>
      <c r="G1" s="178"/>
    </row>
    <row r="2" spans="1:7" ht="16.5" thickBot="1" x14ac:dyDescent="0.3">
      <c r="A2" s="6"/>
      <c r="B2" s="179" t="s">
        <v>22</v>
      </c>
      <c r="C2" s="180"/>
      <c r="D2" s="180"/>
      <c r="E2" s="180"/>
      <c r="F2" s="180"/>
      <c r="G2" s="181"/>
    </row>
    <row r="3" spans="1:7" ht="36.75" customHeight="1" x14ac:dyDescent="0.25">
      <c r="A3" s="32"/>
      <c r="B3" s="31" t="s">
        <v>21</v>
      </c>
      <c r="C3" s="30" t="s">
        <v>20</v>
      </c>
      <c r="D3" s="30" t="s">
        <v>19</v>
      </c>
      <c r="E3" s="30" t="s">
        <v>18</v>
      </c>
      <c r="F3" s="30" t="s">
        <v>17</v>
      </c>
      <c r="G3" s="29" t="s">
        <v>16</v>
      </c>
    </row>
    <row r="4" spans="1:7" x14ac:dyDescent="0.25">
      <c r="A4" s="6"/>
      <c r="B4" s="28"/>
      <c r="C4" s="105" t="s">
        <v>15</v>
      </c>
      <c r="D4" s="27"/>
      <c r="E4" s="16"/>
      <c r="F4" s="8"/>
      <c r="G4" s="8"/>
    </row>
    <row r="5" spans="1:7" ht="109.5" customHeight="1" x14ac:dyDescent="0.25">
      <c r="A5" s="6"/>
      <c r="B5" s="28">
        <v>1</v>
      </c>
      <c r="C5" s="6" t="s">
        <v>49</v>
      </c>
      <c r="D5" s="26">
        <v>1</v>
      </c>
      <c r="E5" s="20" t="s">
        <v>0</v>
      </c>
      <c r="F5" s="14"/>
      <c r="G5" s="14"/>
    </row>
    <row r="6" spans="1:7" x14ac:dyDescent="0.25">
      <c r="A6" s="6"/>
      <c r="B6" s="28"/>
      <c r="C6" s="12"/>
      <c r="D6" s="17"/>
      <c r="E6" s="16"/>
      <c r="F6" s="8"/>
      <c r="G6" s="8"/>
    </row>
    <row r="7" spans="1:7" ht="14.45" customHeight="1" x14ac:dyDescent="0.25">
      <c r="A7" s="6"/>
      <c r="B7" s="182">
        <v>2</v>
      </c>
      <c r="C7" s="175" t="s">
        <v>50</v>
      </c>
      <c r="D7" s="175">
        <v>1</v>
      </c>
      <c r="E7" s="175" t="s">
        <v>0</v>
      </c>
      <c r="F7" s="183"/>
      <c r="G7" s="183"/>
    </row>
    <row r="8" spans="1:7" ht="130.35" customHeight="1" x14ac:dyDescent="0.25">
      <c r="A8" s="6"/>
      <c r="B8" s="182"/>
      <c r="C8" s="175"/>
      <c r="D8" s="175"/>
      <c r="E8" s="175"/>
      <c r="F8" s="183"/>
      <c r="G8" s="183"/>
    </row>
    <row r="9" spans="1:7" ht="20.25" customHeight="1" x14ac:dyDescent="0.25">
      <c r="A9" s="6"/>
      <c r="B9" s="28">
        <v>3</v>
      </c>
      <c r="C9" s="106" t="s">
        <v>14</v>
      </c>
      <c r="D9" s="27"/>
      <c r="E9" s="16"/>
      <c r="F9" s="8"/>
      <c r="G9" s="8"/>
    </row>
    <row r="10" spans="1:7" ht="85.5" x14ac:dyDescent="0.25">
      <c r="A10" s="6"/>
      <c r="B10" s="28"/>
      <c r="C10" s="25" t="s">
        <v>51</v>
      </c>
      <c r="D10" s="26">
        <f>0.9*0.62*1.25</f>
        <v>0.69750000000000001</v>
      </c>
      <c r="E10" s="19" t="s">
        <v>13</v>
      </c>
      <c r="F10" s="14"/>
      <c r="G10" s="14"/>
    </row>
    <row r="11" spans="1:7" x14ac:dyDescent="0.25">
      <c r="A11" s="6"/>
      <c r="B11" s="28"/>
      <c r="C11" s="25"/>
      <c r="F11" s="10"/>
      <c r="G11" s="10"/>
    </row>
    <row r="12" spans="1:7" x14ac:dyDescent="0.25">
      <c r="A12" s="6"/>
      <c r="B12" s="28">
        <v>4</v>
      </c>
      <c r="C12" s="24" t="s">
        <v>12</v>
      </c>
      <c r="D12" s="23"/>
      <c r="E12" s="20"/>
      <c r="F12" s="22"/>
      <c r="G12" s="22"/>
    </row>
    <row r="13" spans="1:7" x14ac:dyDescent="0.25">
      <c r="A13" s="6"/>
      <c r="B13" s="28"/>
      <c r="C13" s="107" t="s">
        <v>11</v>
      </c>
      <c r="D13" s="7"/>
      <c r="E13" s="19"/>
      <c r="F13" s="10"/>
      <c r="G13" s="10"/>
    </row>
    <row r="14" spans="1:7" ht="14.45" customHeight="1" x14ac:dyDescent="0.25">
      <c r="A14" s="6"/>
      <c r="B14" s="174"/>
      <c r="C14" s="175" t="s">
        <v>52</v>
      </c>
      <c r="D14" s="176">
        <f>3.14*0.75*0.75*3</f>
        <v>5.2987500000000001</v>
      </c>
      <c r="E14" s="184" t="s">
        <v>4</v>
      </c>
      <c r="F14" s="185"/>
      <c r="G14" s="185"/>
    </row>
    <row r="15" spans="1:7" s="18" customFormat="1" ht="49.5" customHeight="1" x14ac:dyDescent="0.25">
      <c r="A15" s="21"/>
      <c r="B15" s="174"/>
      <c r="C15" s="175"/>
      <c r="D15" s="176"/>
      <c r="E15" s="184"/>
      <c r="F15" s="185"/>
      <c r="G15" s="185"/>
    </row>
    <row r="16" spans="1:7" ht="28.5" x14ac:dyDescent="0.25">
      <c r="A16" s="6"/>
      <c r="B16" s="28">
        <v>5</v>
      </c>
      <c r="C16" s="6" t="s">
        <v>10</v>
      </c>
      <c r="D16" s="7">
        <f>3.14*1.5*3*0.05</f>
        <v>0.70650000000000002</v>
      </c>
      <c r="E16" s="20" t="s">
        <v>4</v>
      </c>
      <c r="F16" s="14"/>
      <c r="G16" s="14"/>
    </row>
    <row r="17" spans="1:7" ht="28.5" x14ac:dyDescent="0.25">
      <c r="A17" s="6"/>
      <c r="B17" s="28"/>
      <c r="C17" s="13" t="s">
        <v>53</v>
      </c>
      <c r="D17" s="7"/>
      <c r="E17" s="19"/>
      <c r="F17" s="10"/>
      <c r="G17" s="10"/>
    </row>
    <row r="18" spans="1:7" x14ac:dyDescent="0.25">
      <c r="A18" s="6"/>
      <c r="B18" s="28">
        <v>6</v>
      </c>
      <c r="C18" s="107" t="s">
        <v>9</v>
      </c>
      <c r="D18" s="7">
        <v>1</v>
      </c>
      <c r="E18" s="19" t="s">
        <v>0</v>
      </c>
      <c r="F18" s="14"/>
      <c r="G18" s="14"/>
    </row>
    <row r="19" spans="1:7" ht="28.5" x14ac:dyDescent="0.25">
      <c r="A19" s="6"/>
      <c r="B19" s="28"/>
      <c r="C19" s="6" t="s">
        <v>8</v>
      </c>
      <c r="D19" s="17"/>
      <c r="E19" s="16"/>
      <c r="F19" s="8"/>
      <c r="G19" s="8"/>
    </row>
    <row r="20" spans="1:7" ht="28.5" x14ac:dyDescent="0.25">
      <c r="A20" s="6"/>
      <c r="B20" s="129">
        <v>7</v>
      </c>
      <c r="C20" s="130" t="s">
        <v>54</v>
      </c>
      <c r="D20" s="131"/>
      <c r="E20" s="132"/>
      <c r="F20" s="133"/>
      <c r="G20" s="133"/>
    </row>
    <row r="21" spans="1:7" x14ac:dyDescent="0.25">
      <c r="A21" s="6"/>
      <c r="B21" s="134"/>
      <c r="C21" s="135" t="s">
        <v>7</v>
      </c>
      <c r="D21" s="136"/>
      <c r="E21" s="137"/>
      <c r="F21" s="138"/>
      <c r="G21" s="138"/>
    </row>
    <row r="22" spans="1:7" x14ac:dyDescent="0.25">
      <c r="A22" s="6"/>
      <c r="B22" s="28"/>
      <c r="C22" s="107" t="s">
        <v>6</v>
      </c>
      <c r="D22" s="11"/>
      <c r="E22" s="19"/>
      <c r="F22" s="8"/>
      <c r="G22" s="8"/>
    </row>
    <row r="23" spans="1:7" x14ac:dyDescent="0.25">
      <c r="A23" s="6"/>
      <c r="B23" s="28"/>
      <c r="C23" s="186" t="s">
        <v>55</v>
      </c>
      <c r="D23" s="176">
        <f>3.14*0.75*0.75*0.1</f>
        <v>0.176625</v>
      </c>
      <c r="E23" s="184" t="s">
        <v>4</v>
      </c>
      <c r="F23" s="185"/>
      <c r="G23" s="185"/>
    </row>
    <row r="24" spans="1:7" ht="42.6" customHeight="1" x14ac:dyDescent="0.25">
      <c r="A24" s="6"/>
      <c r="B24" s="28"/>
      <c r="C24" s="186"/>
      <c r="D24" s="176"/>
      <c r="E24" s="184"/>
      <c r="F24" s="185"/>
      <c r="G24" s="185"/>
    </row>
    <row r="25" spans="1:7" x14ac:dyDescent="0.25">
      <c r="A25" s="15"/>
      <c r="B25" s="28"/>
      <c r="C25" s="107"/>
      <c r="D25" s="11"/>
      <c r="E25" s="19"/>
      <c r="F25" s="8"/>
      <c r="G25" s="8"/>
    </row>
    <row r="26" spans="1:7" x14ac:dyDescent="0.25">
      <c r="A26" s="6"/>
      <c r="B26" s="28">
        <v>8</v>
      </c>
      <c r="C26" s="108" t="s">
        <v>5</v>
      </c>
      <c r="D26" s="176">
        <f>3.14*1.4*0.2*0.2</f>
        <v>0.17584</v>
      </c>
      <c r="E26" s="184" t="s">
        <v>4</v>
      </c>
      <c r="F26" s="185"/>
      <c r="G26" s="185"/>
    </row>
    <row r="27" spans="1:7" ht="57" x14ac:dyDescent="0.25">
      <c r="A27" s="12"/>
      <c r="B27" s="28"/>
      <c r="C27" s="13" t="s">
        <v>56</v>
      </c>
      <c r="D27" s="176"/>
      <c r="E27" s="184"/>
      <c r="F27" s="185"/>
      <c r="G27" s="185"/>
    </row>
    <row r="28" spans="1:7" x14ac:dyDescent="0.25">
      <c r="A28" s="12"/>
      <c r="B28" s="28"/>
      <c r="C28" s="6"/>
      <c r="D28" s="7"/>
      <c r="E28" s="19"/>
      <c r="F28" s="8"/>
      <c r="G28" s="8"/>
    </row>
    <row r="29" spans="1:7" x14ac:dyDescent="0.25">
      <c r="A29" s="12"/>
      <c r="B29" s="28">
        <v>9</v>
      </c>
      <c r="C29" s="108" t="s">
        <v>5</v>
      </c>
      <c r="D29" s="176">
        <f>(1.5*1.5*0.15)-(0.5*0.5*0.15)</f>
        <v>0.3</v>
      </c>
      <c r="E29" s="184" t="s">
        <v>4</v>
      </c>
      <c r="F29" s="185"/>
      <c r="G29" s="185"/>
    </row>
    <row r="30" spans="1:7" ht="135.6" customHeight="1" x14ac:dyDescent="0.25">
      <c r="A30" s="12"/>
      <c r="B30" s="28"/>
      <c r="C30" s="13" t="s">
        <v>57</v>
      </c>
      <c r="D30" s="176"/>
      <c r="E30" s="184"/>
      <c r="F30" s="185"/>
      <c r="G30" s="185"/>
    </row>
    <row r="31" spans="1:7" x14ac:dyDescent="0.25">
      <c r="A31" s="12"/>
      <c r="B31" s="28"/>
      <c r="C31" s="107"/>
      <c r="D31" s="11"/>
      <c r="E31" s="19"/>
      <c r="F31" s="10"/>
      <c r="G31" s="10"/>
    </row>
    <row r="32" spans="1:7" x14ac:dyDescent="0.25">
      <c r="A32" s="12"/>
      <c r="B32" s="28">
        <v>10</v>
      </c>
      <c r="C32" s="106" t="s">
        <v>3</v>
      </c>
      <c r="D32" s="176">
        <f>(3.14*1.4*3.2)</f>
        <v>14.0672</v>
      </c>
      <c r="E32" s="184" t="s">
        <v>2</v>
      </c>
      <c r="F32" s="185"/>
      <c r="G32" s="185"/>
    </row>
    <row r="33" spans="1:7" ht="85.5" x14ac:dyDescent="0.25">
      <c r="A33" s="12"/>
      <c r="B33" s="28"/>
      <c r="C33" s="13" t="s">
        <v>58</v>
      </c>
      <c r="D33" s="176"/>
      <c r="E33" s="184"/>
      <c r="F33" s="185"/>
      <c r="G33" s="185"/>
    </row>
    <row r="34" spans="1:7" x14ac:dyDescent="0.25">
      <c r="A34" s="6"/>
      <c r="B34" s="9"/>
      <c r="C34" s="106"/>
      <c r="D34" s="7"/>
      <c r="E34" s="20"/>
      <c r="F34" s="8"/>
      <c r="G34" s="8"/>
    </row>
    <row r="35" spans="1:7" x14ac:dyDescent="0.25">
      <c r="A35" s="6"/>
      <c r="B35" s="28">
        <v>11</v>
      </c>
      <c r="C35" s="106" t="s">
        <v>1</v>
      </c>
      <c r="D35" s="176">
        <v>1</v>
      </c>
      <c r="E35" s="175" t="s">
        <v>0</v>
      </c>
      <c r="F35" s="183"/>
      <c r="G35" s="183"/>
    </row>
    <row r="36" spans="1:7" ht="129" thickBot="1" x14ac:dyDescent="0.3">
      <c r="A36" s="6"/>
      <c r="B36" s="90"/>
      <c r="C36" s="6" t="s">
        <v>59</v>
      </c>
      <c r="D36" s="189"/>
      <c r="E36" s="188"/>
      <c r="F36" s="187"/>
      <c r="G36" s="187"/>
    </row>
    <row r="37" spans="1:7" ht="15.75" thickBot="1" x14ac:dyDescent="0.3">
      <c r="A37" s="6"/>
      <c r="B37" s="5"/>
      <c r="C37" s="88" t="s">
        <v>30</v>
      </c>
      <c r="D37" s="4"/>
      <c r="E37" s="3"/>
      <c r="F37" s="2"/>
      <c r="G37" s="1"/>
    </row>
  </sheetData>
  <mergeCells count="35">
    <mergeCell ref="G23:G24"/>
    <mergeCell ref="D26:D27"/>
    <mergeCell ref="E26:E27"/>
    <mergeCell ref="F26:F27"/>
    <mergeCell ref="G26:G27"/>
    <mergeCell ref="C23:C24"/>
    <mergeCell ref="G35:G36"/>
    <mergeCell ref="F35:F36"/>
    <mergeCell ref="E35:E36"/>
    <mergeCell ref="D35:D36"/>
    <mergeCell ref="G32:G33"/>
    <mergeCell ref="F32:F33"/>
    <mergeCell ref="E32:E33"/>
    <mergeCell ref="D32:D33"/>
    <mergeCell ref="D29:D30"/>
    <mergeCell ref="E29:E30"/>
    <mergeCell ref="F29:F30"/>
    <mergeCell ref="G29:G30"/>
    <mergeCell ref="D23:D24"/>
    <mergeCell ref="E23:E24"/>
    <mergeCell ref="F23:F24"/>
    <mergeCell ref="B14:B15"/>
    <mergeCell ref="C14:C15"/>
    <mergeCell ref="D14:D15"/>
    <mergeCell ref="B1:G1"/>
    <mergeCell ref="B2:G2"/>
    <mergeCell ref="B7:B8"/>
    <mergeCell ref="C7:C8"/>
    <mergeCell ref="D7:D8"/>
    <mergeCell ref="E7:E8"/>
    <mergeCell ref="F7:F8"/>
    <mergeCell ref="G7:G8"/>
    <mergeCell ref="E14:E15"/>
    <mergeCell ref="F14:F15"/>
    <mergeCell ref="G14:G15"/>
  </mergeCells>
  <printOptions horizontalCentered="1"/>
  <pageMargins left="0.7" right="0.7" top="0.75" bottom="0.75" header="0.3" footer="0.3"/>
  <pageSetup paperSize="9" scale="74" orientation="portrait" r:id="rId1"/>
  <headerFooter>
    <oddHeader>&amp;F</oddHeader>
    <oddFooter>&amp;C&amp;P</oddFooter>
  </headerFooter>
  <rowBreaks count="1" manualBreakCount="1">
    <brk id="20"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F43B8-DEE9-4D01-B413-44A062659B08}">
  <sheetPr>
    <tabColor rgb="FF0070C0"/>
  </sheetPr>
  <dimension ref="B1:I29"/>
  <sheetViews>
    <sheetView tabSelected="1" view="pageBreakPreview" zoomScale="85" zoomScaleNormal="80" zoomScaleSheetLayoutView="85" workbookViewId="0">
      <selection activeCell="C36" sqref="C36"/>
    </sheetView>
  </sheetViews>
  <sheetFormatPr defaultColWidth="9.140625" defaultRowHeight="14.25" x14ac:dyDescent="0.2"/>
  <cols>
    <col min="1" max="1" width="4.5703125" style="33" customWidth="1"/>
    <col min="2" max="2" width="7.5703125" style="36" customWidth="1"/>
    <col min="3" max="3" width="59.42578125" style="33" customWidth="1"/>
    <col min="4" max="4" width="8.85546875" style="33" customWidth="1"/>
    <col min="5" max="5" width="7.42578125" style="35" customWidth="1"/>
    <col min="6" max="6" width="12.85546875" style="33" customWidth="1"/>
    <col min="7" max="7" width="15.42578125" style="34" customWidth="1"/>
    <col min="8" max="8" width="12.42578125" style="33" customWidth="1"/>
    <col min="9" max="16384" width="9.140625" style="33"/>
  </cols>
  <sheetData>
    <row r="1" spans="2:9" ht="105" customHeight="1" thickBot="1" x14ac:dyDescent="0.25">
      <c r="B1" s="177"/>
      <c r="C1" s="178"/>
      <c r="D1" s="178"/>
      <c r="E1" s="178"/>
      <c r="F1" s="178"/>
      <c r="G1" s="178"/>
      <c r="I1" s="87">
        <v>570</v>
      </c>
    </row>
    <row r="2" spans="2:9" ht="15" customHeight="1" thickBot="1" x14ac:dyDescent="0.25">
      <c r="B2" s="179" t="s">
        <v>28</v>
      </c>
      <c r="C2" s="180"/>
      <c r="D2" s="180"/>
      <c r="E2" s="180"/>
      <c r="F2" s="180"/>
      <c r="G2" s="181"/>
    </row>
    <row r="3" spans="2:9" s="35" customFormat="1" ht="30.75" thickBot="1" x14ac:dyDescent="0.25">
      <c r="B3" s="31" t="s">
        <v>21</v>
      </c>
      <c r="C3" s="70" t="s">
        <v>20</v>
      </c>
      <c r="D3" s="70" t="s">
        <v>19</v>
      </c>
      <c r="E3" s="70" t="s">
        <v>18</v>
      </c>
      <c r="F3" s="30" t="s">
        <v>17</v>
      </c>
      <c r="G3" s="29" t="s">
        <v>16</v>
      </c>
    </row>
    <row r="4" spans="2:9" ht="30" x14ac:dyDescent="0.25">
      <c r="B4" s="69"/>
      <c r="C4" s="109" t="s">
        <v>60</v>
      </c>
      <c r="D4" s="68"/>
      <c r="E4" s="52"/>
      <c r="F4" s="68"/>
      <c r="G4" s="68"/>
    </row>
    <row r="5" spans="2:9" ht="15" customHeight="1" x14ac:dyDescent="0.2">
      <c r="B5" s="40"/>
      <c r="C5" s="60" t="s">
        <v>61</v>
      </c>
      <c r="D5" s="49"/>
      <c r="E5" s="43"/>
      <c r="F5" s="46"/>
      <c r="G5" s="46"/>
    </row>
    <row r="6" spans="2:9" ht="42.75" x14ac:dyDescent="0.2">
      <c r="B6" s="40">
        <v>1</v>
      </c>
      <c r="C6" s="6" t="s">
        <v>62</v>
      </c>
      <c r="D6" s="57">
        <f>3.14*0.75*0.75*3</f>
        <v>5.2987500000000001</v>
      </c>
      <c r="E6" s="43" t="s">
        <v>4</v>
      </c>
      <c r="F6" s="46"/>
      <c r="G6" s="46"/>
    </row>
    <row r="7" spans="2:9" x14ac:dyDescent="0.2">
      <c r="B7" s="139"/>
      <c r="C7" s="140"/>
      <c r="D7" s="141"/>
      <c r="E7" s="142"/>
      <c r="F7" s="143"/>
      <c r="G7" s="143"/>
    </row>
    <row r="8" spans="2:9" ht="44.25" customHeight="1" x14ac:dyDescent="0.2">
      <c r="B8" s="40">
        <v>2</v>
      </c>
      <c r="C8" s="6" t="s">
        <v>63</v>
      </c>
      <c r="D8" s="57">
        <f>3.14*1.5*2*0.05</f>
        <v>0.47100000000000003</v>
      </c>
      <c r="E8" s="44" t="s">
        <v>4</v>
      </c>
      <c r="F8" s="63"/>
      <c r="G8" s="63"/>
    </row>
    <row r="9" spans="2:9" x14ac:dyDescent="0.2">
      <c r="B9" s="139"/>
      <c r="C9" s="140"/>
      <c r="D9" s="141"/>
      <c r="E9" s="142"/>
      <c r="F9" s="143"/>
      <c r="G9" s="143"/>
    </row>
    <row r="10" spans="2:9" ht="15" customHeight="1" x14ac:dyDescent="0.2">
      <c r="B10" s="40"/>
      <c r="C10" s="60" t="s">
        <v>9</v>
      </c>
      <c r="D10" s="49"/>
      <c r="E10" s="43"/>
      <c r="F10" s="46"/>
      <c r="G10" s="46"/>
    </row>
    <row r="11" spans="2:9" ht="42.75" x14ac:dyDescent="0.2">
      <c r="B11" s="40">
        <v>3</v>
      </c>
      <c r="C11" s="6" t="s">
        <v>64</v>
      </c>
      <c r="D11" s="57">
        <v>1</v>
      </c>
      <c r="E11" s="43" t="s">
        <v>0</v>
      </c>
      <c r="F11" s="63"/>
      <c r="G11" s="63"/>
    </row>
    <row r="12" spans="2:9" s="66" customFormat="1" x14ac:dyDescent="0.2">
      <c r="B12" s="139"/>
      <c r="C12" s="140"/>
      <c r="D12" s="141"/>
      <c r="E12" s="142"/>
      <c r="F12" s="143"/>
      <c r="G12" s="143"/>
    </row>
    <row r="13" spans="2:9" s="66" customFormat="1" ht="15" x14ac:dyDescent="0.2">
      <c r="B13" s="40"/>
      <c r="C13" s="67" t="s">
        <v>46</v>
      </c>
      <c r="D13" s="47"/>
      <c r="E13" s="43"/>
      <c r="F13" s="51"/>
      <c r="G13" s="51"/>
    </row>
    <row r="14" spans="2:9" ht="15" customHeight="1" x14ac:dyDescent="0.2">
      <c r="B14" s="40"/>
      <c r="C14" s="60" t="s">
        <v>6</v>
      </c>
      <c r="D14" s="49"/>
      <c r="E14" s="43"/>
      <c r="F14" s="46"/>
      <c r="G14" s="46"/>
    </row>
    <row r="15" spans="2:9" s="59" customFormat="1" ht="15" x14ac:dyDescent="0.2">
      <c r="B15" s="65"/>
      <c r="C15" s="60"/>
      <c r="D15" s="47"/>
      <c r="E15" s="43"/>
      <c r="F15" s="51"/>
      <c r="G15" s="51"/>
    </row>
    <row r="16" spans="2:9" s="59" customFormat="1" ht="71.25" x14ac:dyDescent="0.2">
      <c r="B16" s="56">
        <v>4</v>
      </c>
      <c r="C16" s="64" t="s">
        <v>47</v>
      </c>
      <c r="D16" s="57">
        <f>3.14*1.4*0.2*0.2</f>
        <v>0.17584</v>
      </c>
      <c r="E16" s="44" t="s">
        <v>4</v>
      </c>
      <c r="F16" s="63"/>
      <c r="G16" s="63"/>
    </row>
    <row r="17" spans="2:7" s="59" customFormat="1" x14ac:dyDescent="0.2">
      <c r="B17" s="40"/>
      <c r="C17" s="64"/>
      <c r="D17" s="57"/>
      <c r="E17" s="43"/>
      <c r="F17" s="63"/>
      <c r="G17" s="63"/>
    </row>
    <row r="18" spans="2:7" s="59" customFormat="1" x14ac:dyDescent="0.2">
      <c r="B18" s="62"/>
      <c r="C18" s="61" t="s">
        <v>5</v>
      </c>
      <c r="D18" s="49"/>
      <c r="E18" s="43"/>
      <c r="F18" s="51"/>
      <c r="G18" s="51"/>
    </row>
    <row r="19" spans="2:7" s="59" customFormat="1" ht="142.5" x14ac:dyDescent="0.2">
      <c r="B19" s="56">
        <v>5</v>
      </c>
      <c r="C19" s="13" t="s">
        <v>48</v>
      </c>
      <c r="D19" s="57">
        <f>(1.5*1.5*0.15)-(0.5*0.5*0.15)</f>
        <v>0.3</v>
      </c>
      <c r="E19" s="43" t="s">
        <v>4</v>
      </c>
      <c r="F19" s="46"/>
      <c r="G19" s="46"/>
    </row>
    <row r="20" spans="2:7" s="59" customFormat="1" x14ac:dyDescent="0.2">
      <c r="B20" s="139"/>
      <c r="C20" s="140"/>
      <c r="D20" s="141"/>
      <c r="E20" s="142"/>
      <c r="F20" s="143"/>
      <c r="G20" s="143"/>
    </row>
    <row r="21" spans="2:7" ht="15" x14ac:dyDescent="0.25">
      <c r="B21" s="40"/>
      <c r="C21" s="54" t="s">
        <v>3</v>
      </c>
      <c r="D21" s="47"/>
      <c r="E21" s="43"/>
      <c r="F21" s="46"/>
      <c r="G21" s="46"/>
    </row>
    <row r="22" spans="2:7" s="41" customFormat="1" ht="85.5" x14ac:dyDescent="0.2">
      <c r="B22" s="40">
        <v>6</v>
      </c>
      <c r="C22" s="58" t="s">
        <v>65</v>
      </c>
      <c r="D22" s="57">
        <f>(3.14*1.4*3.3)-(3.14*1.4*0.75)</f>
        <v>11.209799999999998</v>
      </c>
      <c r="E22" s="43" t="s">
        <v>2</v>
      </c>
      <c r="F22" s="46"/>
      <c r="G22" s="46"/>
    </row>
    <row r="23" spans="2:7" s="41" customFormat="1" ht="15" customHeight="1" x14ac:dyDescent="0.25">
      <c r="B23" s="139"/>
      <c r="C23" s="140"/>
      <c r="D23" s="141"/>
      <c r="E23" s="142"/>
      <c r="F23" s="143"/>
      <c r="G23" s="143"/>
    </row>
    <row r="24" spans="2:7" s="41" customFormat="1" ht="15" customHeight="1" x14ac:dyDescent="0.25">
      <c r="B24" s="55"/>
      <c r="C24" s="54" t="s">
        <v>1</v>
      </c>
      <c r="D24" s="53"/>
      <c r="E24" s="52"/>
      <c r="F24" s="51"/>
      <c r="G24" s="51"/>
    </row>
    <row r="25" spans="2:7" s="41" customFormat="1" ht="133.35" customHeight="1" x14ac:dyDescent="0.25">
      <c r="B25" s="40">
        <v>7</v>
      </c>
      <c r="C25" s="50" t="s">
        <v>66</v>
      </c>
      <c r="D25" s="49">
        <v>1</v>
      </c>
      <c r="E25" s="44" t="s">
        <v>0</v>
      </c>
      <c r="F25" s="48"/>
      <c r="G25" s="48"/>
    </row>
    <row r="26" spans="2:7" s="41" customFormat="1" ht="15" customHeight="1" x14ac:dyDescent="0.25">
      <c r="B26" s="139"/>
      <c r="C26" s="140"/>
      <c r="D26" s="141"/>
      <c r="E26" s="142"/>
      <c r="F26" s="143"/>
      <c r="G26" s="143"/>
    </row>
    <row r="27" spans="2:7" s="41" customFormat="1" ht="31.5" customHeight="1" x14ac:dyDescent="0.25">
      <c r="B27" s="40">
        <v>8</v>
      </c>
      <c r="C27" s="45" t="s">
        <v>24</v>
      </c>
      <c r="D27" s="44">
        <v>1</v>
      </c>
      <c r="E27" s="43" t="s">
        <v>45</v>
      </c>
      <c r="F27" s="42"/>
      <c r="G27" s="48"/>
    </row>
    <row r="28" spans="2:7" ht="15" thickBot="1" x14ac:dyDescent="0.25">
      <c r="B28" s="40"/>
      <c r="C28" s="110" t="s">
        <v>67</v>
      </c>
      <c r="D28" s="43"/>
      <c r="E28" s="43"/>
      <c r="F28" s="48"/>
      <c r="G28" s="48"/>
    </row>
    <row r="29" spans="2:7" ht="16.5" customHeight="1" thickBot="1" x14ac:dyDescent="0.3">
      <c r="B29" s="78"/>
      <c r="C29" s="89" t="s">
        <v>23</v>
      </c>
      <c r="D29" s="38"/>
      <c r="E29" s="39"/>
      <c r="F29" s="38"/>
      <c r="G29" s="37"/>
    </row>
  </sheetData>
  <mergeCells count="2">
    <mergeCell ref="B1:G1"/>
    <mergeCell ref="B2:G2"/>
  </mergeCells>
  <printOptions horizontalCentered="1"/>
  <pageMargins left="0.7" right="0.7" top="0.75" bottom="0.75" header="0.3" footer="0.3"/>
  <pageSetup scale="68" orientation="portrait" r:id="rId1"/>
  <headerFooter>
    <oddHeader>&amp;L&amp;BInternational Rescue Committee Confidential&amp;B&amp;C&amp;D&amp;RPage &amp;P</oddHeader>
    <oddFooter>&amp;C&amp;N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70684-5084-4CCC-8BF3-82BB0931F41D}">
  <sheetPr>
    <tabColor rgb="FF0070C0"/>
  </sheetPr>
  <dimension ref="B1:I24"/>
  <sheetViews>
    <sheetView view="pageBreakPreview" zoomScale="70" zoomScaleNormal="80" zoomScaleSheetLayoutView="70" workbookViewId="0">
      <selection activeCell="C24" sqref="C24"/>
    </sheetView>
  </sheetViews>
  <sheetFormatPr defaultColWidth="9.140625" defaultRowHeight="14.25" x14ac:dyDescent="0.2"/>
  <cols>
    <col min="1" max="1" width="4.5703125" style="33" customWidth="1"/>
    <col min="2" max="2" width="7.5703125" style="36" customWidth="1"/>
    <col min="3" max="3" width="59.42578125" style="33" customWidth="1"/>
    <col min="4" max="4" width="8.85546875" style="71" customWidth="1"/>
    <col min="5" max="5" width="7.42578125" style="35" customWidth="1"/>
    <col min="6" max="6" width="13.42578125" style="33" customWidth="1"/>
    <col min="7" max="7" width="15.42578125" style="34" customWidth="1"/>
    <col min="8" max="8" width="9.5703125" style="33" customWidth="1"/>
    <col min="9" max="16384" width="9.140625" style="33"/>
  </cols>
  <sheetData>
    <row r="1" spans="2:9" ht="105" customHeight="1" thickBot="1" x14ac:dyDescent="0.25">
      <c r="B1" s="177"/>
      <c r="C1" s="178"/>
      <c r="D1" s="178"/>
      <c r="E1" s="178"/>
      <c r="F1" s="178"/>
      <c r="G1" s="178"/>
      <c r="I1" s="87">
        <v>570</v>
      </c>
    </row>
    <row r="2" spans="2:9" ht="15" customHeight="1" thickBot="1" x14ac:dyDescent="0.25">
      <c r="B2" s="190" t="s">
        <v>29</v>
      </c>
      <c r="C2" s="191"/>
      <c r="D2" s="191"/>
      <c r="E2" s="191"/>
      <c r="F2" s="191"/>
      <c r="G2" s="192"/>
    </row>
    <row r="3" spans="2:9" s="35" customFormat="1" ht="30.75" thickBot="1" x14ac:dyDescent="0.25">
      <c r="B3" s="31" t="s">
        <v>21</v>
      </c>
      <c r="C3" s="70" t="s">
        <v>20</v>
      </c>
      <c r="D3" s="80" t="s">
        <v>19</v>
      </c>
      <c r="E3" s="81" t="s">
        <v>18</v>
      </c>
      <c r="F3" s="82" t="s">
        <v>17</v>
      </c>
      <c r="G3" s="83" t="s">
        <v>16</v>
      </c>
    </row>
    <row r="4" spans="2:9" ht="15" x14ac:dyDescent="0.25">
      <c r="B4" s="156"/>
      <c r="C4" s="113" t="s">
        <v>27</v>
      </c>
      <c r="D4" s="114"/>
      <c r="E4" s="85"/>
      <c r="F4" s="86"/>
      <c r="G4" s="161"/>
    </row>
    <row r="5" spans="2:9" ht="15" customHeight="1" x14ac:dyDescent="0.2">
      <c r="B5" s="115"/>
      <c r="C5" s="116" t="s">
        <v>26</v>
      </c>
      <c r="D5" s="117"/>
      <c r="E5" s="43"/>
      <c r="F5" s="46"/>
      <c r="G5" s="162"/>
    </row>
    <row r="6" spans="2:9" ht="71.25" x14ac:dyDescent="0.2">
      <c r="B6" s="115">
        <v>1</v>
      </c>
      <c r="C6" s="118" t="s">
        <v>73</v>
      </c>
      <c r="D6" s="117">
        <f>((3.14*(1.5^2))/4)*2.5</f>
        <v>4.4156250000000004</v>
      </c>
      <c r="E6" s="43" t="s">
        <v>4</v>
      </c>
      <c r="F6" s="46"/>
      <c r="G6" s="162"/>
    </row>
    <row r="7" spans="2:9" x14ac:dyDescent="0.2">
      <c r="B7" s="149"/>
      <c r="C7" s="150"/>
      <c r="D7" s="151"/>
      <c r="E7" s="142"/>
      <c r="F7" s="143"/>
      <c r="G7" s="163"/>
    </row>
    <row r="8" spans="2:9" ht="53.45" customHeight="1" x14ac:dyDescent="0.2">
      <c r="B8" s="115">
        <v>2</v>
      </c>
      <c r="C8" s="118" t="s">
        <v>74</v>
      </c>
      <c r="D8" s="117">
        <v>0.47</v>
      </c>
      <c r="E8" s="44" t="s">
        <v>4</v>
      </c>
      <c r="F8" s="63"/>
      <c r="G8" s="162"/>
    </row>
    <row r="9" spans="2:9" x14ac:dyDescent="0.2">
      <c r="B9" s="149"/>
      <c r="C9" s="150"/>
      <c r="D9" s="151"/>
      <c r="E9" s="142"/>
      <c r="F9" s="143"/>
      <c r="G9" s="163"/>
    </row>
    <row r="10" spans="2:9" ht="15" customHeight="1" x14ac:dyDescent="0.2">
      <c r="B10" s="115"/>
      <c r="C10" s="116" t="s">
        <v>9</v>
      </c>
      <c r="D10" s="117"/>
      <c r="E10" s="43"/>
      <c r="F10" s="46"/>
      <c r="G10" s="162"/>
    </row>
    <row r="11" spans="2:9" ht="42.75" x14ac:dyDescent="0.2">
      <c r="B11" s="115">
        <v>3</v>
      </c>
      <c r="C11" s="118" t="s">
        <v>75</v>
      </c>
      <c r="D11" s="117">
        <v>1</v>
      </c>
      <c r="E11" s="43" t="s">
        <v>0</v>
      </c>
      <c r="F11" s="63"/>
      <c r="G11" s="162"/>
    </row>
    <row r="12" spans="2:9" s="66" customFormat="1" x14ac:dyDescent="0.2">
      <c r="B12" s="149"/>
      <c r="C12" s="152"/>
      <c r="D12" s="153"/>
      <c r="E12" s="154"/>
      <c r="F12" s="155"/>
      <c r="G12" s="164"/>
    </row>
    <row r="13" spans="2:9" s="66" customFormat="1" ht="15" x14ac:dyDescent="0.2">
      <c r="B13" s="115"/>
      <c r="C13" s="119" t="s">
        <v>25</v>
      </c>
      <c r="D13" s="120"/>
      <c r="E13" s="43"/>
      <c r="F13" s="51"/>
      <c r="G13" s="165"/>
    </row>
    <row r="14" spans="2:9" ht="15" customHeight="1" x14ac:dyDescent="0.2">
      <c r="B14" s="115"/>
      <c r="C14" s="116" t="s">
        <v>6</v>
      </c>
      <c r="D14" s="117"/>
      <c r="E14" s="43"/>
      <c r="F14" s="46"/>
      <c r="G14" s="162"/>
    </row>
    <row r="15" spans="2:9" s="59" customFormat="1" ht="15" x14ac:dyDescent="0.2">
      <c r="B15" s="121"/>
      <c r="C15" s="116"/>
      <c r="D15" s="120"/>
      <c r="E15" s="43"/>
      <c r="F15" s="51"/>
      <c r="G15" s="165"/>
    </row>
    <row r="16" spans="2:9" s="73" customFormat="1" ht="60" customHeight="1" x14ac:dyDescent="0.25">
      <c r="B16" s="115">
        <v>4</v>
      </c>
      <c r="C16" s="122" t="s">
        <v>77</v>
      </c>
      <c r="D16" s="123">
        <v>0.22500000000000001</v>
      </c>
      <c r="E16" s="44" t="s">
        <v>4</v>
      </c>
      <c r="F16" s="124"/>
      <c r="G16" s="166"/>
    </row>
    <row r="17" spans="2:7" s="59" customFormat="1" ht="71.25" x14ac:dyDescent="0.2">
      <c r="B17" s="115">
        <v>5</v>
      </c>
      <c r="C17" s="125" t="s">
        <v>76</v>
      </c>
      <c r="D17" s="117">
        <v>0.27</v>
      </c>
      <c r="E17" s="43" t="s">
        <v>4</v>
      </c>
      <c r="F17" s="63"/>
      <c r="G17" s="162"/>
    </row>
    <row r="18" spans="2:7" s="59" customFormat="1" x14ac:dyDescent="0.2">
      <c r="B18" s="115"/>
      <c r="C18" s="126" t="s">
        <v>5</v>
      </c>
      <c r="D18" s="117"/>
      <c r="E18" s="43"/>
      <c r="F18" s="46"/>
      <c r="G18" s="162"/>
    </row>
    <row r="19" spans="2:7" s="59" customFormat="1" ht="142.5" x14ac:dyDescent="0.2">
      <c r="B19" s="149">
        <v>6</v>
      </c>
      <c r="C19" s="157" t="s">
        <v>48</v>
      </c>
      <c r="D19" s="158">
        <v>0.22500000000000001</v>
      </c>
      <c r="E19" s="142" t="s">
        <v>4</v>
      </c>
      <c r="F19" s="159"/>
      <c r="G19" s="167"/>
    </row>
    <row r="20" spans="2:7" s="41" customFormat="1" ht="15" x14ac:dyDescent="0.25">
      <c r="B20" s="115"/>
      <c r="C20" s="127" t="s">
        <v>3</v>
      </c>
      <c r="D20" s="117"/>
      <c r="E20" s="43"/>
      <c r="F20" s="46"/>
      <c r="G20" s="162"/>
    </row>
    <row r="21" spans="2:7" s="41" customFormat="1" ht="54" customHeight="1" x14ac:dyDescent="0.25">
      <c r="B21" s="149">
        <v>7</v>
      </c>
      <c r="C21" s="160" t="s">
        <v>65</v>
      </c>
      <c r="D21" s="158">
        <v>21</v>
      </c>
      <c r="E21" s="142" t="s">
        <v>2</v>
      </c>
      <c r="F21" s="143"/>
      <c r="G21" s="167"/>
    </row>
    <row r="22" spans="2:7" s="41" customFormat="1" ht="57" x14ac:dyDescent="0.25">
      <c r="B22" s="115">
        <v>8</v>
      </c>
      <c r="C22" s="128" t="s">
        <v>78</v>
      </c>
      <c r="D22" s="120">
        <v>1</v>
      </c>
      <c r="E22" s="43" t="s">
        <v>0</v>
      </c>
      <c r="F22" s="46"/>
      <c r="G22" s="165"/>
    </row>
    <row r="23" spans="2:7" ht="15" thickBot="1" x14ac:dyDescent="0.25">
      <c r="B23" s="168"/>
      <c r="C23" s="169"/>
      <c r="D23" s="170"/>
      <c r="E23" s="171"/>
      <c r="F23" s="172"/>
      <c r="G23" s="173"/>
    </row>
    <row r="24" spans="2:7" ht="16.5" customHeight="1" thickBot="1" x14ac:dyDescent="0.3">
      <c r="B24" s="78"/>
      <c r="C24" s="88" t="s">
        <v>30</v>
      </c>
      <c r="D24" s="72"/>
      <c r="E24" s="79"/>
      <c r="F24" s="38"/>
      <c r="G24" s="37">
        <f>SUM(G4:G23)</f>
        <v>0</v>
      </c>
    </row>
  </sheetData>
  <mergeCells count="2">
    <mergeCell ref="B1:G1"/>
    <mergeCell ref="B2:G2"/>
  </mergeCells>
  <printOptions horizontalCentered="1"/>
  <pageMargins left="0.7" right="0.7" top="0.75" bottom="0.75" header="0.3" footer="0.3"/>
  <pageSetup scale="75" orientation="portrait" r:id="rId1"/>
  <headerFooter>
    <oddHeader>&amp;L&amp;"-,Bold"International Rescue Committee Confidential&amp;CMWZ-Village 6&amp;RPage &amp;P</oddHeader>
    <oddFooter>&amp;C&amp;N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718C-99A0-47B2-925A-B98606EF99FB}">
  <sheetPr>
    <tabColor rgb="FFFFFF00"/>
  </sheetPr>
  <dimension ref="B1:G17"/>
  <sheetViews>
    <sheetView view="pageBreakPreview" zoomScale="70" zoomScaleNormal="100" zoomScaleSheetLayoutView="70" workbookViewId="0">
      <selection activeCell="I1" sqref="I1:J5"/>
    </sheetView>
  </sheetViews>
  <sheetFormatPr defaultColWidth="9.140625" defaultRowHeight="14.25" x14ac:dyDescent="0.2"/>
  <cols>
    <col min="1" max="1" width="4.5703125" style="33" customWidth="1"/>
    <col min="2" max="2" width="8.42578125" style="36" customWidth="1"/>
    <col min="3" max="3" width="59.42578125" style="33" customWidth="1"/>
    <col min="4" max="4" width="8.85546875" style="33" customWidth="1"/>
    <col min="5" max="5" width="7.42578125" style="35" customWidth="1"/>
    <col min="6" max="6" width="13.5703125" style="33" customWidth="1"/>
    <col min="7" max="7" width="16.140625" style="34" customWidth="1"/>
    <col min="8" max="8" width="13.5703125" style="33" customWidth="1"/>
    <col min="9" max="9" width="14.85546875" style="33" customWidth="1"/>
    <col min="10" max="16384" width="9.140625" style="33"/>
  </cols>
  <sheetData>
    <row r="1" spans="2:7" ht="105" customHeight="1" thickBot="1" x14ac:dyDescent="0.25">
      <c r="B1" s="177"/>
      <c r="C1" s="178"/>
      <c r="D1" s="178"/>
      <c r="E1" s="178"/>
      <c r="F1" s="178"/>
      <c r="G1" s="178"/>
    </row>
    <row r="2" spans="2:7" ht="15" customHeight="1" thickBot="1" x14ac:dyDescent="0.25">
      <c r="B2" s="179" t="s">
        <v>35</v>
      </c>
      <c r="C2" s="180"/>
      <c r="D2" s="180"/>
      <c r="E2" s="180"/>
      <c r="F2" s="180"/>
      <c r="G2" s="181"/>
    </row>
    <row r="3" spans="2:7" s="35" customFormat="1" ht="30.75" thickBot="1" x14ac:dyDescent="0.25">
      <c r="B3" s="144" t="s">
        <v>21</v>
      </c>
      <c r="C3" s="146" t="s">
        <v>20</v>
      </c>
      <c r="D3" s="145" t="s">
        <v>19</v>
      </c>
      <c r="E3" s="81" t="s">
        <v>18</v>
      </c>
      <c r="F3" s="82" t="s">
        <v>17</v>
      </c>
      <c r="G3" s="83" t="s">
        <v>16</v>
      </c>
    </row>
    <row r="4" spans="2:7" ht="15" x14ac:dyDescent="0.25">
      <c r="B4" s="94"/>
      <c r="C4" s="111" t="s">
        <v>34</v>
      </c>
      <c r="D4" s="86"/>
      <c r="E4" s="85"/>
      <c r="F4" s="86"/>
      <c r="G4" s="85"/>
    </row>
    <row r="5" spans="2:7" ht="15" customHeight="1" x14ac:dyDescent="0.2">
      <c r="B5" s="40"/>
      <c r="C5" s="60" t="s">
        <v>11</v>
      </c>
      <c r="D5" s="49"/>
      <c r="E5" s="43"/>
      <c r="F5" s="46"/>
      <c r="G5" s="43"/>
    </row>
    <row r="6" spans="2:7" ht="42.75" x14ac:dyDescent="0.2">
      <c r="B6" s="40">
        <v>1</v>
      </c>
      <c r="C6" s="13" t="s">
        <v>70</v>
      </c>
      <c r="D6" s="57">
        <v>14</v>
      </c>
      <c r="E6" s="43" t="s">
        <v>33</v>
      </c>
      <c r="F6" s="46"/>
      <c r="G6" s="43"/>
    </row>
    <row r="7" spans="2:7" x14ac:dyDescent="0.2">
      <c r="B7" s="139"/>
      <c r="C7" s="147"/>
      <c r="D7" s="148"/>
      <c r="E7" s="142"/>
      <c r="F7" s="143"/>
      <c r="G7" s="142"/>
    </row>
    <row r="8" spans="2:7" ht="71.25" x14ac:dyDescent="0.2">
      <c r="B8" s="40">
        <v>2</v>
      </c>
      <c r="C8" s="13" t="s">
        <v>69</v>
      </c>
      <c r="D8" s="49">
        <f>((9*4)-(1.5*1.5*2))*0.2</f>
        <v>6.3000000000000007</v>
      </c>
      <c r="E8" s="43" t="s">
        <v>4</v>
      </c>
      <c r="F8" s="46"/>
      <c r="G8" s="43"/>
    </row>
    <row r="9" spans="2:7" x14ac:dyDescent="0.2">
      <c r="B9" s="139"/>
      <c r="C9" s="147"/>
      <c r="D9" s="148"/>
      <c r="E9" s="142"/>
      <c r="F9" s="143"/>
      <c r="G9" s="142"/>
    </row>
    <row r="10" spans="2:7" ht="15" x14ac:dyDescent="0.25">
      <c r="B10" s="40"/>
      <c r="C10" s="112" t="s">
        <v>32</v>
      </c>
      <c r="D10" s="49"/>
      <c r="E10" s="43"/>
      <c r="F10" s="46"/>
      <c r="G10" s="43"/>
    </row>
    <row r="11" spans="2:7" s="66" customFormat="1" ht="99.75" x14ac:dyDescent="0.2">
      <c r="B11" s="40">
        <v>3</v>
      </c>
      <c r="C11" s="6" t="s">
        <v>68</v>
      </c>
      <c r="D11" s="47">
        <v>14</v>
      </c>
      <c r="E11" s="43" t="s">
        <v>31</v>
      </c>
      <c r="F11" s="63"/>
      <c r="G11" s="43"/>
    </row>
    <row r="12" spans="2:7" s="66" customFormat="1" x14ac:dyDescent="0.2">
      <c r="B12" s="139"/>
      <c r="C12" s="147"/>
      <c r="D12" s="148"/>
      <c r="E12" s="142"/>
      <c r="F12" s="143"/>
      <c r="G12" s="142"/>
    </row>
    <row r="13" spans="2:7" s="66" customFormat="1" ht="128.25" x14ac:dyDescent="0.2">
      <c r="B13" s="40">
        <v>4</v>
      </c>
      <c r="C13" s="22" t="s">
        <v>71</v>
      </c>
      <c r="D13" s="47">
        <v>26</v>
      </c>
      <c r="E13" s="43" t="s">
        <v>2</v>
      </c>
      <c r="F13" s="63"/>
      <c r="G13" s="43"/>
    </row>
    <row r="14" spans="2:7" s="59" customFormat="1" x14ac:dyDescent="0.2">
      <c r="B14" s="139"/>
      <c r="C14" s="147"/>
      <c r="D14" s="148"/>
      <c r="E14" s="142"/>
      <c r="F14" s="143"/>
      <c r="G14" s="142"/>
    </row>
    <row r="15" spans="2:7" s="59" customFormat="1" ht="128.25" x14ac:dyDescent="0.2">
      <c r="B15" s="40">
        <v>5</v>
      </c>
      <c r="C15" s="22" t="s">
        <v>72</v>
      </c>
      <c r="D15" s="47">
        <v>1</v>
      </c>
      <c r="E15" s="43" t="s">
        <v>0</v>
      </c>
      <c r="F15" s="63"/>
      <c r="G15" s="43"/>
    </row>
    <row r="16" spans="2:7" ht="15" thickBot="1" x14ac:dyDescent="0.25">
      <c r="B16" s="95"/>
      <c r="C16" s="96"/>
      <c r="D16" s="77"/>
      <c r="E16" s="76"/>
      <c r="F16" s="75"/>
      <c r="G16" s="74"/>
    </row>
    <row r="17" spans="2:7" ht="15.75" thickBot="1" x14ac:dyDescent="0.3">
      <c r="B17" s="91"/>
      <c r="C17" s="88" t="s">
        <v>30</v>
      </c>
      <c r="D17" s="92"/>
      <c r="E17" s="93"/>
      <c r="F17" s="92"/>
      <c r="G17" s="84"/>
    </row>
  </sheetData>
  <mergeCells count="2">
    <mergeCell ref="B1:G1"/>
    <mergeCell ref="B2:G2"/>
  </mergeCells>
  <printOptions horizontalCentered="1"/>
  <pageMargins left="0.7" right="0.7" top="0.75" bottom="0.75" header="0.3" footer="0.3"/>
  <pageSetup scale="74" orientation="portrait" r:id="rId1"/>
  <headerFooter>
    <oddHeader>&amp;L&amp;"-,Bold"International Rescue Committee Confidential&amp;CMWZ_Village 6&amp;RPage &amp;P</oddHeader>
    <oddFooter>&amp;C&amp;N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0D51A-099D-4DEE-80D0-BB32CF830249}">
  <dimension ref="A1:D7"/>
  <sheetViews>
    <sheetView view="pageBreakPreview" zoomScaleNormal="100" zoomScaleSheetLayoutView="100" workbookViewId="0">
      <selection activeCell="B4" sqref="B4"/>
    </sheetView>
  </sheetViews>
  <sheetFormatPr defaultRowHeight="15" x14ac:dyDescent="0.25"/>
  <cols>
    <col min="1" max="1" width="8.140625" customWidth="1"/>
    <col min="2" max="2" width="61.85546875" customWidth="1"/>
    <col min="3" max="4" width="13.140625" customWidth="1"/>
  </cols>
  <sheetData>
    <row r="1" spans="1:4" ht="107.45" customHeight="1" thickBot="1" x14ac:dyDescent="0.3">
      <c r="A1" s="193"/>
      <c r="B1" s="194"/>
      <c r="C1" s="194"/>
      <c r="D1" s="194"/>
    </row>
    <row r="2" spans="1:4" ht="30.75" thickBot="1" x14ac:dyDescent="0.3">
      <c r="A2" s="103" t="s">
        <v>36</v>
      </c>
      <c r="B2" s="103" t="s">
        <v>37</v>
      </c>
      <c r="C2" s="104" t="s">
        <v>38</v>
      </c>
      <c r="D2" s="104" t="s">
        <v>39</v>
      </c>
    </row>
    <row r="3" spans="1:4" x14ac:dyDescent="0.25">
      <c r="A3" s="101">
        <v>1</v>
      </c>
      <c r="B3" s="101" t="s">
        <v>41</v>
      </c>
      <c r="C3" s="102"/>
      <c r="D3" s="102"/>
    </row>
    <row r="4" spans="1:4" x14ac:dyDescent="0.25">
      <c r="A4" s="97">
        <v>2</v>
      </c>
      <c r="B4" s="97" t="s">
        <v>42</v>
      </c>
      <c r="C4" s="99"/>
      <c r="D4" s="99"/>
    </row>
    <row r="5" spans="1:4" x14ac:dyDescent="0.25">
      <c r="A5" s="97">
        <v>3</v>
      </c>
      <c r="B5" s="97" t="s">
        <v>43</v>
      </c>
      <c r="C5" s="99"/>
      <c r="D5" s="99"/>
    </row>
    <row r="6" spans="1:4" x14ac:dyDescent="0.25">
      <c r="A6" s="97">
        <v>4</v>
      </c>
      <c r="B6" s="97" t="s">
        <v>44</v>
      </c>
      <c r="C6" s="99"/>
      <c r="D6" s="99"/>
    </row>
    <row r="7" spans="1:4" ht="15.75" thickBot="1" x14ac:dyDescent="0.3">
      <c r="A7" s="98"/>
      <c r="B7" s="98" t="s">
        <v>40</v>
      </c>
      <c r="C7" s="100"/>
      <c r="D7" s="100"/>
    </row>
  </sheetData>
  <mergeCells count="1">
    <mergeCell ref="A1:D1"/>
  </mergeCells>
  <pageMargins left="0.7" right="0.7" top="0.75" bottom="0.75" header="0.3" footer="0.3"/>
  <pageSetup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INCINERATOR WITH PIT</vt:lpstr>
      <vt:lpstr>ORGANIC PIT</vt:lpstr>
      <vt:lpstr>SHARP PIT  </vt:lpstr>
      <vt:lpstr>FENCE for MWZ</vt:lpstr>
      <vt:lpstr>Summary</vt:lpstr>
      <vt:lpstr>'FENCE for MWZ'!Print_Area</vt:lpstr>
      <vt:lpstr>'INCINERATOR WITH PIT'!Print_Area</vt:lpstr>
      <vt:lpstr>'ORGANIC PIT'!Print_Area</vt:lpstr>
      <vt:lpstr>'SHARP PIT  '!Print_Area</vt:lpstr>
      <vt:lpstr>'INCINERATOR WITH PIT'!Print_Titles</vt:lpstr>
    </vt:vector>
  </TitlesOfParts>
  <Company>International Rescue Committee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Alaeldin Nagi Abdelmajeed Ahmad</dc:creator>
  <cp:lastModifiedBy>Daniel Etameta</cp:lastModifiedBy>
  <cp:lastPrinted>2022-10-18T07:42:16Z</cp:lastPrinted>
  <dcterms:created xsi:type="dcterms:W3CDTF">2022-09-14T08:16:48Z</dcterms:created>
  <dcterms:modified xsi:type="dcterms:W3CDTF">2022-12-20T13:18:36Z</dcterms:modified>
</cp:coreProperties>
</file>